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 - Oprava propustku 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Železniční svršek...'!$C$118:$K$165</definedName>
    <definedName name="_xlnm.Print_Area" localSheetId="1">'SO 01 - Železniční svršek...'!$C$4:$J$76,'SO 01 - Železniční svršek...'!$C$106:$K$165</definedName>
    <definedName name="_xlnm.Print_Titles" localSheetId="1">'SO 01 - Železniční svršek...'!$118:$118</definedName>
    <definedName name="_xlnm._FilterDatabase" localSheetId="2" hidden="1">'SO 02 - Oprava propustku ...'!$C$129:$K$316</definedName>
    <definedName name="_xlnm.Print_Area" localSheetId="2">'SO 02 - Oprava propustku ...'!$C$4:$J$76,'SO 02 - Oprava propustku ...'!$C$117:$K$316</definedName>
    <definedName name="_xlnm.Print_Titles" localSheetId="2">'SO 02 - Oprava propustku ...'!$129:$129</definedName>
    <definedName name="_xlnm._FilterDatabase" localSheetId="3" hidden="1">'VRN - Vedlejší rozpočtové...'!$C$121:$K$138</definedName>
    <definedName name="_xlnm.Print_Area" localSheetId="3">'VRN - Vedlejší rozpočtové...'!$C$4:$J$76,'VRN - Vedlejší rozpočtové...'!$C$109:$K$138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85"/>
  <c i="3" r="J37"/>
  <c r="J36"/>
  <c i="1" r="AY96"/>
  <c i="3" r="J35"/>
  <c i="1" r="AX96"/>
  <c i="3" r="BI315"/>
  <c r="BH315"/>
  <c r="BG315"/>
  <c r="BF315"/>
  <c r="T315"/>
  <c r="T314"/>
  <c r="T313"/>
  <c r="R315"/>
  <c r="R314"/>
  <c r="R313"/>
  <c r="P315"/>
  <c r="P314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124"/>
  <c r="E7"/>
  <c r="E120"/>
  <c i="2" r="J37"/>
  <c r="J36"/>
  <c i="1" r="AY95"/>
  <c i="2" r="J35"/>
  <c i="1" r="AX95"/>
  <c i="2"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109"/>
  <c i="1" r="L90"/>
  <c r="AM90"/>
  <c r="AM89"/>
  <c r="L89"/>
  <c r="AM87"/>
  <c r="L87"/>
  <c r="L85"/>
  <c r="L84"/>
  <c i="4" r="J138"/>
  <c r="BK136"/>
  <c r="BK134"/>
  <c r="BK133"/>
  <c r="BK131"/>
  <c r="BK130"/>
  <c r="BK128"/>
  <c r="J126"/>
  <c r="J125"/>
  <c i="3" r="BK315"/>
  <c r="J315"/>
  <c r="BK311"/>
  <c r="BK308"/>
  <c r="J305"/>
  <c r="BK302"/>
  <c r="BK294"/>
  <c r="BK292"/>
  <c r="J291"/>
  <c r="BK289"/>
  <c r="J288"/>
  <c r="BK285"/>
  <c r="J276"/>
  <c r="J270"/>
  <c r="BK267"/>
  <c r="BK248"/>
  <c r="BK246"/>
  <c r="BK241"/>
  <c r="BK235"/>
  <c r="BK227"/>
  <c r="BK225"/>
  <c r="BK219"/>
  <c r="BK217"/>
  <c r="J212"/>
  <c r="BK207"/>
  <c r="BK206"/>
  <c r="J193"/>
  <c r="BK191"/>
  <c r="J188"/>
  <c r="BK185"/>
  <c r="J181"/>
  <c r="BK179"/>
  <c r="J166"/>
  <c r="BK162"/>
  <c r="J161"/>
  <c r="BK159"/>
  <c r="J156"/>
  <c r="J152"/>
  <c r="BK149"/>
  <c r="BK146"/>
  <c r="BK144"/>
  <c r="BK135"/>
  <c i="2" r="J164"/>
  <c r="J161"/>
  <c r="BK158"/>
  <c r="J155"/>
  <c r="BK151"/>
  <c r="BK150"/>
  <c r="J147"/>
  <c r="J141"/>
  <c r="BK139"/>
  <c r="J135"/>
  <c r="BK133"/>
  <c r="J129"/>
  <c r="BK122"/>
  <c i="1" r="AS94"/>
  <c i="4" r="BK138"/>
  <c r="J136"/>
  <c r="J134"/>
  <c r="J133"/>
  <c r="J131"/>
  <c r="J130"/>
  <c r="J128"/>
  <c r="BK126"/>
  <c r="BK125"/>
  <c i="3" r="J311"/>
  <c r="J308"/>
  <c r="J302"/>
  <c r="BK299"/>
  <c r="BK296"/>
  <c r="J294"/>
  <c r="J289"/>
  <c r="BK274"/>
  <c r="BK261"/>
  <c r="J259"/>
  <c r="J246"/>
  <c r="J239"/>
  <c r="J237"/>
  <c r="J235"/>
  <c r="J225"/>
  <c r="J219"/>
  <c r="J217"/>
  <c r="BK212"/>
  <c r="J209"/>
  <c r="J204"/>
  <c r="J202"/>
  <c r="BK198"/>
  <c r="BK195"/>
  <c r="J191"/>
  <c r="J183"/>
  <c r="BK181"/>
  <c r="BK170"/>
  <c r="BK166"/>
  <c r="J162"/>
  <c r="BK152"/>
  <c r="J149"/>
  <c r="J146"/>
  <c r="BK141"/>
  <c r="BK137"/>
  <c r="BK133"/>
  <c i="2" r="BK154"/>
  <c r="J151"/>
  <c r="J143"/>
  <c r="J139"/>
  <c r="BK137"/>
  <c r="BK135"/>
  <c r="BK131"/>
  <c r="BK125"/>
  <c r="J123"/>
  <c i="3" r="BK291"/>
  <c r="BK288"/>
  <c r="J281"/>
  <c r="J278"/>
  <c r="BK276"/>
  <c r="J275"/>
  <c r="J272"/>
  <c r="J264"/>
  <c r="BK256"/>
  <c r="J241"/>
  <c r="BK239"/>
  <c r="BK238"/>
  <c r="BK237"/>
  <c r="BK231"/>
  <c r="J227"/>
  <c r="J215"/>
  <c r="BK202"/>
  <c r="J200"/>
  <c r="J198"/>
  <c r="J195"/>
  <c r="BK193"/>
  <c r="BK183"/>
  <c r="J174"/>
  <c r="BK161"/>
  <c r="J159"/>
  <c r="BK156"/>
  <c r="J140"/>
  <c r="J135"/>
  <c i="2" r="BK161"/>
  <c r="BK155"/>
  <c r="J153"/>
  <c r="BK145"/>
  <c r="BK143"/>
  <c r="BK141"/>
  <c r="J137"/>
  <c r="J133"/>
  <c r="BK129"/>
  <c r="BK127"/>
  <c r="BK123"/>
  <c i="3" r="BK305"/>
  <c r="J299"/>
  <c r="J296"/>
  <c r="J292"/>
  <c r="J285"/>
  <c r="BK281"/>
  <c r="BK278"/>
  <c r="BK275"/>
  <c r="J274"/>
  <c r="BK272"/>
  <c r="BK270"/>
  <c r="J267"/>
  <c r="BK264"/>
  <c r="J261"/>
  <c r="BK259"/>
  <c r="J256"/>
  <c r="J248"/>
  <c r="J238"/>
  <c r="J231"/>
  <c r="BK215"/>
  <c r="BK209"/>
  <c r="J207"/>
  <c r="J206"/>
  <c r="BK204"/>
  <c r="BK200"/>
  <c r="BK188"/>
  <c r="J185"/>
  <c r="J179"/>
  <c r="BK174"/>
  <c r="J170"/>
  <c r="J144"/>
  <c r="J141"/>
  <c r="BK140"/>
  <c r="J137"/>
  <c r="J133"/>
  <c i="2" r="BK164"/>
  <c r="J158"/>
  <c r="J154"/>
  <c r="BK153"/>
  <c r="J150"/>
  <c r="BK147"/>
  <c r="J145"/>
  <c r="J131"/>
  <c r="J127"/>
  <c r="J125"/>
  <c r="J122"/>
  <c l="1" r="BK121"/>
  <c r="BK120"/>
  <c r="J120"/>
  <c r="J97"/>
  <c r="BK157"/>
  <c r="J157"/>
  <c r="J99"/>
  <c i="3" r="P132"/>
  <c r="R197"/>
  <c r="R224"/>
  <c r="P255"/>
  <c i="2" r="P121"/>
  <c r="P120"/>
  <c r="R157"/>
  <c i="3" r="R132"/>
  <c r="P197"/>
  <c r="P224"/>
  <c r="T240"/>
  <c i="2" r="T121"/>
  <c r="T120"/>
  <c r="P157"/>
  <c i="3" r="T132"/>
  <c r="T197"/>
  <c r="T224"/>
  <c r="P240"/>
  <c r="BK255"/>
  <c r="J255"/>
  <c r="J102"/>
  <c r="R255"/>
  <c r="P287"/>
  <c r="P280"/>
  <c r="P263"/>
  <c r="R287"/>
  <c r="R280"/>
  <c r="R263"/>
  <c r="P298"/>
  <c r="P297"/>
  <c r="R298"/>
  <c r="R297"/>
  <c i="2" r="R121"/>
  <c r="R120"/>
  <c r="R119"/>
  <c r="T157"/>
  <c i="3" r="BK132"/>
  <c r="J132"/>
  <c r="J98"/>
  <c r="BK197"/>
  <c r="J197"/>
  <c r="J99"/>
  <c r="BK224"/>
  <c r="J224"/>
  <c r="J100"/>
  <c r="BK240"/>
  <c r="J240"/>
  <c r="J101"/>
  <c r="R240"/>
  <c r="T255"/>
  <c r="BK287"/>
  <c r="J287"/>
  <c r="J105"/>
  <c r="T287"/>
  <c r="T280"/>
  <c r="T263"/>
  <c r="BK298"/>
  <c r="J298"/>
  <c r="J108"/>
  <c r="T298"/>
  <c r="T297"/>
  <c i="4" r="BK124"/>
  <c r="J124"/>
  <c r="J98"/>
  <c r="P124"/>
  <c r="R124"/>
  <c r="T124"/>
  <c r="BK127"/>
  <c r="J127"/>
  <c r="J99"/>
  <c r="P127"/>
  <c r="R127"/>
  <c r="T127"/>
  <c r="BK132"/>
  <c r="J132"/>
  <c r="J100"/>
  <c r="P132"/>
  <c r="R132"/>
  <c r="T132"/>
  <c i="2" r="E85"/>
  <c r="F92"/>
  <c r="F115"/>
  <c r="BE122"/>
  <c r="BE133"/>
  <c r="BE137"/>
  <c r="BE154"/>
  <c i="3" r="F91"/>
  <c r="J92"/>
  <c r="F127"/>
  <c r="BE146"/>
  <c r="BE152"/>
  <c r="BE156"/>
  <c r="BE161"/>
  <c r="BE181"/>
  <c r="BE185"/>
  <c r="BE193"/>
  <c r="BE195"/>
  <c r="BE212"/>
  <c r="BE217"/>
  <c r="BE227"/>
  <c r="BE235"/>
  <c r="BE241"/>
  <c r="BE288"/>
  <c r="BE289"/>
  <c r="BE292"/>
  <c r="BE296"/>
  <c r="BE302"/>
  <c i="2" r="J89"/>
  <c r="J92"/>
  <c r="J115"/>
  <c r="BE147"/>
  <c r="BE150"/>
  <c r="BE158"/>
  <c i="3" r="E85"/>
  <c r="J89"/>
  <c r="BE141"/>
  <c r="BE144"/>
  <c r="BE149"/>
  <c r="BE159"/>
  <c r="BE162"/>
  <c r="BE166"/>
  <c r="BE188"/>
  <c r="BE191"/>
  <c r="BE204"/>
  <c r="BE206"/>
  <c r="BE207"/>
  <c r="BE209"/>
  <c r="BE215"/>
  <c r="BE219"/>
  <c r="BE246"/>
  <c r="BE259"/>
  <c r="BE272"/>
  <c r="BE285"/>
  <c r="BE294"/>
  <c r="BE299"/>
  <c r="BE308"/>
  <c i="2" r="BE127"/>
  <c r="BE129"/>
  <c r="BE131"/>
  <c r="BE139"/>
  <c r="BE145"/>
  <c r="BE155"/>
  <c r="BE161"/>
  <c i="3" r="J91"/>
  <c r="BE133"/>
  <c r="BE140"/>
  <c r="BE174"/>
  <c r="BE179"/>
  <c r="BE200"/>
  <c r="BE225"/>
  <c r="BE238"/>
  <c r="BE248"/>
  <c r="BE256"/>
  <c r="BE264"/>
  <c r="BE267"/>
  <c r="BE270"/>
  <c r="BE275"/>
  <c r="BE276"/>
  <c r="BE281"/>
  <c r="BE291"/>
  <c r="BE305"/>
  <c r="BK295"/>
  <c r="J295"/>
  <c r="J106"/>
  <c r="BK314"/>
  <c r="J314"/>
  <c r="J110"/>
  <c i="4" r="J89"/>
  <c r="J91"/>
  <c r="F92"/>
  <c r="E112"/>
  <c r="BE125"/>
  <c r="BE126"/>
  <c r="BE131"/>
  <c r="BE134"/>
  <c r="BE136"/>
  <c i="2" r="BE123"/>
  <c r="BE125"/>
  <c r="BE135"/>
  <c r="BE141"/>
  <c r="BE143"/>
  <c r="BE151"/>
  <c r="BE153"/>
  <c r="BE164"/>
  <c i="3" r="BE135"/>
  <c r="BE137"/>
  <c r="BE170"/>
  <c r="BE183"/>
  <c r="BE198"/>
  <c r="BE202"/>
  <c r="BE231"/>
  <c r="BE237"/>
  <c r="BE239"/>
  <c r="BE261"/>
  <c r="BE274"/>
  <c r="BE278"/>
  <c r="BE311"/>
  <c r="BE315"/>
  <c r="BK280"/>
  <c r="J280"/>
  <c r="J104"/>
  <c i="4" r="F91"/>
  <c r="J92"/>
  <c r="BE128"/>
  <c r="BE130"/>
  <c r="BE133"/>
  <c r="BE138"/>
  <c r="BK135"/>
  <c r="J135"/>
  <c r="J101"/>
  <c r="BK137"/>
  <c r="J137"/>
  <c r="J102"/>
  <c i="2" r="F34"/>
  <c i="1" r="BA95"/>
  <c i="3" r="F36"/>
  <c i="1" r="BC96"/>
  <c i="4" r="F34"/>
  <c i="1" r="BA97"/>
  <c i="2" r="F35"/>
  <c i="1" r="BB95"/>
  <c i="2" r="F36"/>
  <c i="1" r="BC95"/>
  <c i="4" r="F35"/>
  <c i="1" r="BB97"/>
  <c i="2" r="F37"/>
  <c i="1" r="BD95"/>
  <c i="3" r="J34"/>
  <c i="1" r="AW96"/>
  <c i="3" r="F35"/>
  <c i="1" r="BB96"/>
  <c i="4" r="J34"/>
  <c i="1" r="AW97"/>
  <c i="4" r="F37"/>
  <c i="1" r="BD97"/>
  <c i="2" r="J34"/>
  <c i="1" r="AW95"/>
  <c i="3" r="F34"/>
  <c i="1" r="BA96"/>
  <c i="4" r="F36"/>
  <c i="1" r="BC97"/>
  <c i="3" r="F37"/>
  <c i="1" r="BD96"/>
  <c i="4" l="1" r="P123"/>
  <c r="P122"/>
  <c i="1" r="AU97"/>
  <c i="2" r="P119"/>
  <c i="1" r="AU95"/>
  <c i="4" r="R123"/>
  <c r="R122"/>
  <c i="3" r="T131"/>
  <c r="T130"/>
  <c i="2" r="T119"/>
  <c i="3" r="R131"/>
  <c r="R130"/>
  <c i="4" r="T123"/>
  <c r="T122"/>
  <c i="3" r="P131"/>
  <c r="P130"/>
  <c i="1" r="AU96"/>
  <c i="3" r="BK263"/>
  <c r="J263"/>
  <c r="J103"/>
  <c i="2" r="BK119"/>
  <c r="J119"/>
  <c r="J96"/>
  <c r="J121"/>
  <c r="J98"/>
  <c i="3" r="BK313"/>
  <c r="J313"/>
  <c r="J109"/>
  <c r="BK297"/>
  <c r="J297"/>
  <c r="J107"/>
  <c i="4" r="BK123"/>
  <c r="J123"/>
  <c r="J97"/>
  <c i="1" r="BD94"/>
  <c r="W33"/>
  <c i="3" r="J33"/>
  <c i="1" r="AV96"/>
  <c r="AT96"/>
  <c i="3" r="F33"/>
  <c i="1" r="AZ96"/>
  <c r="BA94"/>
  <c r="W30"/>
  <c r="BC94"/>
  <c r="W32"/>
  <c i="2" r="F33"/>
  <c i="1" r="AZ95"/>
  <c i="4" r="F33"/>
  <c i="1" r="AZ97"/>
  <c i="2" r="J33"/>
  <c i="1" r="AV95"/>
  <c r="AT95"/>
  <c r="BB94"/>
  <c r="W31"/>
  <c i="4" r="J33"/>
  <c i="1" r="AV97"/>
  <c r="AT97"/>
  <c i="3" l="1" r="BK131"/>
  <c r="J131"/>
  <c r="J97"/>
  <c i="4" r="BK122"/>
  <c r="J122"/>
  <c i="1" r="AU94"/>
  <c r="AX94"/>
  <c r="AW94"/>
  <c r="AK30"/>
  <c i="2" r="J30"/>
  <c i="1" r="AG95"/>
  <c r="AN95"/>
  <c i="4" r="J30"/>
  <c i="1" r="AG97"/>
  <c r="AN97"/>
  <c r="AZ94"/>
  <c r="W29"/>
  <c r="AY94"/>
  <c i="3" l="1" r="BK130"/>
  <c r="J130"/>
  <c r="J96"/>
  <c i="2" r="J39"/>
  <c i="4" r="J39"/>
  <c r="J96"/>
  <c i="1" r="AV94"/>
  <c r="AK29"/>
  <c i="3" l="1" r="J30"/>
  <c i="1" r="AG96"/>
  <c r="AN96"/>
  <c r="AT94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<sst xmlns="http://schemas.openxmlformats.org/spreadsheetml/2006/main">
  <si>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</si>
  <si>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</si>
  <si>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</si>
  <si>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</si>
  <si>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</si>
  <si>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{b03e32ee-e83c-4bcd-909b-c7c5bfc5e880}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</si>
  <si>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</si>
  <si>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</si>
  <si>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</si>
  <si>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</si>
  <si>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</si>
  <si>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</si>
  <si>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</si>
  <si>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</si>
  <si>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D19018-12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</si>
  <si>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</si>
  <si>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</si>
  <si>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69,380 - TÚ 2071</t>
  </si>
  <si>
    <t>KSO:</t>
  </si>
  <si>
    <t>CC-CZ:</t>
  </si>
  <si>
    <t>Místo:</t>
  </si>
  <si>
    <t xml:space="preserve"> </t>
  </si>
  <si>
    <t>Datum:</t>
  </si>
  <si>
    <t>6. 12. 2019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</si>
  <si>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</si>
  <si>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</si>
  <si>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</si>
  <si>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</si>
  <si>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</si>
  <si>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</si>
  <si>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</si>
  <si>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</si>
  <si>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</si>
  <si>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</si>
  <si>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</si>
  <si>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</si>
  <si>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</si>
  <si>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</si>
  <si>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</si>
  <si>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</si>
  <si>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</si>
  <si>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</si>
  <si>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</si>
  <si>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</si>
  <si>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</si>
  <si>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</si>
  <si>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</si>
  <si>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</si>
  <si>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</si>
  <si>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</si>
  <si>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</si>
  <si>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</si>
  <si>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</si>
  <si>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</si>
  <si>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</si>
  <si>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</si>
  <si>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</si>
  <si>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</si>
  <si>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</si>
  <si>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</si>
  <si>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</si>
  <si>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</si>
  <si>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</si>
  <si>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</si>
  <si>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</si>
  <si>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</si>
  <si>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</si>
  <si>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</si>
  <si>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</si>
  <si>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</si>
  <si>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</si>
  <si>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</si>
  <si>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</si>
  <si>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</si>
  <si>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</si>
  <si>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</si>
  <si>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</si>
  <si>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</si>
  <si>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</si>
  <si>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na propustku v km 69,380</t>
  </si>
  <si>
    <t>STA</t>
  </si>
  <si>
    <t>1</t>
  </si>
  <si>
    <t>{48571b3f-bd85-43f0-bd79-07c287ea7a75}</t>
  </si>
  <si>
    <t>2</t>
  </si>
  <si>
    <t>SO 02</t>
  </si>
  <si>
    <t>Oprava propustku v km 69,380</t>
  </si>
  <si>
    <t>{999e4647-a2fa-4800-945b-80ad7891cdc2}</t>
  </si>
  <si>
    <t>VRN</t>
  </si>
  <si>
    <t>Vedlejší rozpočtové náklady</t>
  </si>
  <si>
    <t>{051fade0-a320-41ff-bf36-88e0fa7ede64}</t>
  </si>
  <si>
    <t>KRYCÍ LIST SOUPISU PRACÍ</t>
  </si>
  <si>
    <t>Objekt:</t>
  </si>
  <si>
    <t>SO 01 - Železniční svršek na propustku v km 69,380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</si>
  <si>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</si>
  <si>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</si>
  <si>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</si>
  <si>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</si>
  <si>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</si>
  <si>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</si>
  <si>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</si>
  <si>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</si>
  <si>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</si>
  <si>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</si>
  <si>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</si>
  <si>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</si>
  <si>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</si>
  <si>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</si>
  <si>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</si>
  <si>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</si>
  <si>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</si>
  <si>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</si>
  <si>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</si>
  <si>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</si>
  <si>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</si>
  <si>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</si>
  <si>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</si>
  <si>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</si>
  <si>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</si>
  <si>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</si>
  <si>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</si>
  <si>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</si>
  <si>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</si>
  <si>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</si>
  <si>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Sborník UOŽI 01 2019</t>
  </si>
  <si>
    <t>4</t>
  </si>
  <si>
    <t>1753359820</t>
  </si>
  <si>
    <t>5905055010</t>
  </si>
  <si>
    <t>Odstranění stávajícího kolejového lože odtěžením v koleji</t>
  </si>
  <si>
    <t>m3</t>
  </si>
  <si>
    <t>-1770315067</t>
  </si>
  <si>
    <t>VV</t>
  </si>
  <si>
    <t>16*1,7 "odstranění KL pro rekonstrukci koleje"</t>
  </si>
  <si>
    <t>3</t>
  </si>
  <si>
    <t>5905060010</t>
  </si>
  <si>
    <t>Zřízení nového kolejového lože v koleji</t>
  </si>
  <si>
    <t>988065524</t>
  </si>
  <si>
    <t>16*1,7"nové kolejové lože pro rekonstrukci koleje"</t>
  </si>
  <si>
    <t>5905105030</t>
  </si>
  <si>
    <t>Doplnění KL kamenivem souvisle strojně v koleji</t>
  </si>
  <si>
    <t>-1783836331</t>
  </si>
  <si>
    <t>(200)*3,4*0,05 "doplnění kolejového lože pro směr. a výšk. úpravu koleje"</t>
  </si>
  <si>
    <t>M</t>
  </si>
  <si>
    <t>5955101000</t>
  </si>
  <si>
    <t>Kamenivo drcené štěrk frakce 31,5/63 třídy BI</t>
  </si>
  <si>
    <t>t</t>
  </si>
  <si>
    <t>8</t>
  </si>
  <si>
    <t>616931610</t>
  </si>
  <si>
    <t>(27,2+34)*1,8</t>
  </si>
  <si>
    <t>6</t>
  </si>
  <si>
    <t>5906130380</t>
  </si>
  <si>
    <t>Montáž kolejového roštu v ose koleje pražce betonové vystrojené tv. S49 rozdělení "c"</t>
  </si>
  <si>
    <t>-1749037034</t>
  </si>
  <si>
    <t>16/1000</t>
  </si>
  <si>
    <t>7</t>
  </si>
  <si>
    <t>5906140190</t>
  </si>
  <si>
    <t>Demontáž kolejového roštu koleje v ose koleje pražce betonové tv. S49 rozdělení "c"</t>
  </si>
  <si>
    <t>-1170264339</t>
  </si>
  <si>
    <t>5907050020</t>
  </si>
  <si>
    <t>Dělení kolejnic řezáním nebo rozbroušením tv. S49</t>
  </si>
  <si>
    <t>kus</t>
  </si>
  <si>
    <t>-1109817425</t>
  </si>
  <si>
    <t>4 "řezy kolejnic</t>
  </si>
  <si>
    <t>9</t>
  </si>
  <si>
    <t>5958158005</t>
  </si>
  <si>
    <t xml:space="preserve">Podložka pryžová pod patu kolejnice S49  183/126/6</t>
  </si>
  <si>
    <t>1072242189</t>
  </si>
  <si>
    <t>18/0,6*2</t>
  </si>
  <si>
    <t>10</t>
  </si>
  <si>
    <t>5908025030</t>
  </si>
  <si>
    <t>Zřízení izolovaného styku (IS) bez rozřezu kolejnice tv. S49</t>
  </si>
  <si>
    <t>styk</t>
  </si>
  <si>
    <t>228964344</t>
  </si>
  <si>
    <t>11</t>
  </si>
  <si>
    <t>5908070010</t>
  </si>
  <si>
    <t>Souvislé dotahování upevňovadel v koleji bez protáčení závitů šrouby svěrkové rozdělení "c"</t>
  </si>
  <si>
    <t>Sborník UOŽI 01 2018</t>
  </si>
  <si>
    <t>-1111248460</t>
  </si>
  <si>
    <t>"v délce demontované koleje"25/1000</t>
  </si>
  <si>
    <t>12</t>
  </si>
  <si>
    <t>5909010030</t>
  </si>
  <si>
    <t>Ojedinělé ruční podbití pražců nebo podpor příčných betonových</t>
  </si>
  <si>
    <t>2075722865</t>
  </si>
  <si>
    <t>18/0,6"první podbití-ručně, pouze na délku výkopu"</t>
  </si>
  <si>
    <t>13</t>
  </si>
  <si>
    <t>5909020010</t>
  </si>
  <si>
    <t>Oprava směrové a výškové polohy do 100 mm ručně kolej směrový posun</t>
  </si>
  <si>
    <t>m</t>
  </si>
  <si>
    <t>-1180494741</t>
  </si>
  <si>
    <t>"hrubá úprava směrového a výškového vedení koleje po montáži nové koleje před najetím ASP"50</t>
  </si>
  <si>
    <t>14</t>
  </si>
  <si>
    <t>5909020020</t>
  </si>
  <si>
    <t>Oprava nivelety do 100 mm ručně koleje zdvih</t>
  </si>
  <si>
    <t>677798767</t>
  </si>
  <si>
    <t>P</t>
  </si>
  <si>
    <t>Poznámka k položce:_x000d_
Metr koleje=m</t>
  </si>
  <si>
    <t>5909032020</t>
  </si>
  <si>
    <t>Přesná úprava GPK koleje směrové a výškové uspořádání pražce betonové</t>
  </si>
  <si>
    <t>-1594744102</t>
  </si>
  <si>
    <t>16</t>
  </si>
  <si>
    <t>5910020130</t>
  </si>
  <si>
    <t>Svařování kolejnic termitem standardní spára, plný předehřev svar jednotlivý tv. S49</t>
  </si>
  <si>
    <t>svar</t>
  </si>
  <si>
    <t>-1939385384</t>
  </si>
  <si>
    <t>2*2</t>
  </si>
  <si>
    <t>17</t>
  </si>
  <si>
    <t>5910035030</t>
  </si>
  <si>
    <t>Dosažení dovolené upínací teploty v BK prodloužením kolejnicového pásu v koleji tv. S49</t>
  </si>
  <si>
    <t>2089968800</t>
  </si>
  <si>
    <t>18</t>
  </si>
  <si>
    <t>5910040010</t>
  </si>
  <si>
    <t>Umožnění volné dilatace kolejnic demontáž upevňovadel bez osazení kluzných podložek rozdělení pražců "c"</t>
  </si>
  <si>
    <t>834692820</t>
  </si>
  <si>
    <t>19</t>
  </si>
  <si>
    <t>5910040110</t>
  </si>
  <si>
    <t>Umožnění volné dilatace kolejnic montáž upevňovadel bez odstranění kluzných podložek rozdělení pražců "c"</t>
  </si>
  <si>
    <t>1225211937</t>
  </si>
  <si>
    <t>Poznámka k položce:_x000d_
Metr kolejnice=m</t>
  </si>
  <si>
    <t>OST</t>
  </si>
  <si>
    <t>Ostatní</t>
  </si>
  <si>
    <t>20</t>
  </si>
  <si>
    <t>9902100200</t>
  </si>
  <si>
    <t xml:space="preserve">Doprava dodávek zhotovitele, dodávek objednatele nebo výzisku mechanizací přes 3,5 t sypanin  do 20 km</t>
  </si>
  <si>
    <t>512</t>
  </si>
  <si>
    <t>194529748</t>
  </si>
  <si>
    <t>Poznámka k položce:_x000d_
Měrnou jednotkou je t přepravovaného materiálu.</t>
  </si>
  <si>
    <t>(27,2+27,2+34)*1,8</t>
  </si>
  <si>
    <t>9903200100</t>
  </si>
  <si>
    <t>Přeprava mechanizace na místo prováděných prací o hmotnosti přes 12 t přes 50 do 100 km</t>
  </si>
  <si>
    <t>447121722</t>
  </si>
  <si>
    <t>1 "dvoucestný bagr"</t>
  </si>
  <si>
    <t>Součet</t>
  </si>
  <si>
    <t>22</t>
  </si>
  <si>
    <t>9909000100</t>
  </si>
  <si>
    <t>Poplatek za uložení suti nebo hmot na oficiální skládku</t>
  </si>
  <si>
    <t>-588999883</t>
  </si>
  <si>
    <t>27,2*1,8</t>
  </si>
  <si>
    <t>SO 02 - Oprava propustku v km 69,380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</si>
  <si>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</si>
  <si>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</si>
  <si>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</si>
  <si>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</si>
  <si>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</si>
  <si>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</si>
  <si>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  96 -  Bourání konstrukcí</t>
  </si>
  <si>
    <t xml:space="preserve">    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</si>
  <si>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</si>
  <si>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</si>
  <si>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</si>
  <si>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N00 - Úprava kabelů SŽDC</t>
  </si>
  <si>
    <t>Zemní práce</t>
  </si>
  <si>
    <t>111201101</t>
  </si>
  <si>
    <t>Odstranění křovin a stromů průměru kmene do 100 mm i s kořeny z celkové plochy do 1000 m2</t>
  </si>
  <si>
    <t>m2</t>
  </si>
  <si>
    <t>CS ÚRS 2019 02</t>
  </si>
  <si>
    <t>1667753211</t>
  </si>
  <si>
    <t>"odstranění keřů" 4*18+3*18</t>
  </si>
  <si>
    <t>111201401.1</t>
  </si>
  <si>
    <t>Spálení křovin a stromů průměru kmene do 100 mm</t>
  </si>
  <si>
    <t>907070897</t>
  </si>
  <si>
    <t>"odstranění keřů" 126</t>
  </si>
  <si>
    <t>113105111</t>
  </si>
  <si>
    <t>Rozebrání dlažeb z lomového kamene kladených na sucho</t>
  </si>
  <si>
    <t>-806943615</t>
  </si>
  <si>
    <t>Poznámka k položce:_x000d_
rozebrání dna</t>
  </si>
  <si>
    <t>"bourání dlažby v propustku"4,66*2</t>
  </si>
  <si>
    <t>115001105</t>
  </si>
  <si>
    <t>Převedení vody potrubím DN do 600</t>
  </si>
  <si>
    <t>867650724</t>
  </si>
  <si>
    <t>115101201</t>
  </si>
  <si>
    <t>Čerpání vody na dopravní výšku do 10 m průměrný přítok do 500 l/min</t>
  </si>
  <si>
    <t>hod</t>
  </si>
  <si>
    <t>247356128</t>
  </si>
  <si>
    <t>Poznámka k položce:_x000d_
provizorní čerpání vody z výkopu_x000d_
vč. čerpací soupravy</t>
  </si>
  <si>
    <t>4*24</t>
  </si>
  <si>
    <t>115101301</t>
  </si>
  <si>
    <t>Pohotovost čerpací soupravy pro dopravní výšku do 10 m přítok do 500 l/min</t>
  </si>
  <si>
    <t>den</t>
  </si>
  <si>
    <t>1615643157</t>
  </si>
  <si>
    <t>119001421</t>
  </si>
  <si>
    <t>Dočasné zajištění kabelů a kabelových tratí ze 3 volně ložených kabelů</t>
  </si>
  <si>
    <t>-1000233686</t>
  </si>
  <si>
    <t>Poznámka k položce:_x000d_
provizorní vyvěšení a ochránění inženýrských sítí, včetně vytyčení a měření útlumu</t>
  </si>
  <si>
    <t>121101102</t>
  </si>
  <si>
    <t>Sejmutí ornice s přemístěním na vzdálenost do 100 m</t>
  </si>
  <si>
    <t>-1528009716</t>
  </si>
  <si>
    <t>Poznámka k položce:_x000d_
uložení v místě stavby</t>
  </si>
  <si>
    <t>126*0,10</t>
  </si>
  <si>
    <t>122202502</t>
  </si>
  <si>
    <t>Odkopávky a prokopávky nezapažené pro spodní stavbu železnic do 1000 m3 v hornině tř. 3</t>
  </si>
  <si>
    <t>416573160</t>
  </si>
  <si>
    <t>(4,9+8,35)*0,5*3,52*3,7+(5,2+10,5)*0,5*3,52*4</t>
  </si>
  <si>
    <t>"odečet st.konstrukce"(3,8+4,8)*0,5*3,1*4,7*-1</t>
  </si>
  <si>
    <t>153191121</t>
  </si>
  <si>
    <t>Zřízení těsnění hradicích stěn ze zhutněné sypaniny</t>
  </si>
  <si>
    <t>573780376</t>
  </si>
  <si>
    <t>Poznámka k položce:_x000d_
zřízení hrázek v korytě</t>
  </si>
  <si>
    <t>4*0,5*0,5*2</t>
  </si>
  <si>
    <t>58125110</t>
  </si>
  <si>
    <t>jíl surový kusový</t>
  </si>
  <si>
    <t>-803027045</t>
  </si>
  <si>
    <t>2*0,75</t>
  </si>
  <si>
    <t>153191131</t>
  </si>
  <si>
    <t>Odstranění těsnění hradicích stěn ze zhutněné sypaniny</t>
  </si>
  <si>
    <t>-1769230243</t>
  </si>
  <si>
    <t>162701105</t>
  </si>
  <si>
    <t>Vodorovné přemístění do 10000 m výkopku/sypaniny z horniny tř. 1 až 4</t>
  </si>
  <si>
    <t>-1373770031</t>
  </si>
  <si>
    <t>Poznámka k položce:_x000d_
předpoklad skládka Roučkovice (Hrádek u Pacova) cca 12km</t>
  </si>
  <si>
    <t>"odvoz zeminy na skládku"134,161</t>
  </si>
  <si>
    <t>162701109</t>
  </si>
  <si>
    <t>Příplatek k vodorovnému přemístění výkopku/sypaniny z horniny tř. 1 až 4 ZKD 1000 m přes 10000 m</t>
  </si>
  <si>
    <t>1903488737</t>
  </si>
  <si>
    <t>"odvoz zeminy na skládku 20km"10*134,161</t>
  </si>
  <si>
    <t>1341,61*2 'Přepočtené koeficientem množství</t>
  </si>
  <si>
    <t>171201211</t>
  </si>
  <si>
    <t>Poplatek za uložení odpadu ze sypaniny na skládce (skládkovné)</t>
  </si>
  <si>
    <t>-1905562105</t>
  </si>
  <si>
    <t>Poznámka k položce:_x000d_
výkopy, čištění příkopů, hrázky</t>
  </si>
  <si>
    <t>134,161*1,8</t>
  </si>
  <si>
    <t>241,49*1,8 'Přepočtené koeficientem množství</t>
  </si>
  <si>
    <t>175101201</t>
  </si>
  <si>
    <t>Obsypání objektu nad přilehlým původním terénem sypaninou bez prohození, uloženou do 3 m</t>
  </si>
  <si>
    <t>-592057947</t>
  </si>
  <si>
    <t>(13+5,9)*0,5*3,52*4,9+(13+5,9)*0,5*3,52*3,5</t>
  </si>
  <si>
    <t>"odečet základů"12,24*-1</t>
  </si>
  <si>
    <t>"odečet nové konstrukce"12*2,4*2,4*-1</t>
  </si>
  <si>
    <t>58343930</t>
  </si>
  <si>
    <t>kamenivo drcené hrubé frakce 16-32</t>
  </si>
  <si>
    <t>818733473</t>
  </si>
  <si>
    <t>"úprava banketu"0,7*2*20*0,1</t>
  </si>
  <si>
    <t>58344197</t>
  </si>
  <si>
    <t>štěrkodrť frakce 0/63</t>
  </si>
  <si>
    <t>864415366</t>
  </si>
  <si>
    <t>198,058*1,8</t>
  </si>
  <si>
    <t>181102302</t>
  </si>
  <si>
    <t>Úprava pláně v zářezech se zhutněním</t>
  </si>
  <si>
    <t>-1462106540</t>
  </si>
  <si>
    <t>3,4*14</t>
  </si>
  <si>
    <t>181202305</t>
  </si>
  <si>
    <t>Úprava pláně na násypech se zhutněním</t>
  </si>
  <si>
    <t>512080349</t>
  </si>
  <si>
    <t>Poznámka k položce:_x000d_
přehutění pláně pod kolejovým ložem</t>
  </si>
  <si>
    <t>6,1*16</t>
  </si>
  <si>
    <t>181411123</t>
  </si>
  <si>
    <t>Založení lučního trávníku výsevem plochy do 1000 m2 ve svahu do 1:1</t>
  </si>
  <si>
    <t>2039760599</t>
  </si>
  <si>
    <t>115</t>
  </si>
  <si>
    <t>115*1,1 'Přepočtené koeficientem množství</t>
  </si>
  <si>
    <t>005724740</t>
  </si>
  <si>
    <t>osivo směs travní krajinná - svahová</t>
  </si>
  <si>
    <t>kg</t>
  </si>
  <si>
    <t>578616422</t>
  </si>
  <si>
    <t>138*0,025 'Přepočtené koeficientem množství</t>
  </si>
  <si>
    <t>23</t>
  </si>
  <si>
    <t>182201101</t>
  </si>
  <si>
    <t>Svahování násypů</t>
  </si>
  <si>
    <t>-1158112396</t>
  </si>
  <si>
    <t>126</t>
  </si>
  <si>
    <t>24</t>
  </si>
  <si>
    <t>182301122</t>
  </si>
  <si>
    <t>Rozprostření ornice pl do 500 m2 ve svahu přes 1:5 tl vrstvy do 150 mm</t>
  </si>
  <si>
    <t>-135325463</t>
  </si>
  <si>
    <t>Zakládání</t>
  </si>
  <si>
    <t>25</t>
  </si>
  <si>
    <t>271532212</t>
  </si>
  <si>
    <t>Podsyp pod základové konstrukce se zhutněním z hrubého kameniva frakce 16 až 32 mm</t>
  </si>
  <si>
    <t>-153973329</t>
  </si>
  <si>
    <t>3,5*12*0,2</t>
  </si>
  <si>
    <t>70</t>
  </si>
  <si>
    <t>273311124</t>
  </si>
  <si>
    <t>Základové desky z betonu prostého C 12/15</t>
  </si>
  <si>
    <t>-1290366400</t>
  </si>
  <si>
    <t>"podkladní vyrovnávací beton pod základovou desku 100mm" 4,1</t>
  </si>
  <si>
    <t>26</t>
  </si>
  <si>
    <t>273321117</t>
  </si>
  <si>
    <t>Základové desky mostních konstrukcí ze ŽB C 25/30</t>
  </si>
  <si>
    <t>1476682540</t>
  </si>
  <si>
    <t>"základ pod prefabrikáty včetně konc. prahů"10,2</t>
  </si>
  <si>
    <t>27</t>
  </si>
  <si>
    <t>273354111</t>
  </si>
  <si>
    <t>Bednění základových desek - zřízení</t>
  </si>
  <si>
    <t>-756316716</t>
  </si>
  <si>
    <t>2*0,3*3,4+2*0,3*12</t>
  </si>
  <si>
    <t>28</t>
  </si>
  <si>
    <t>273354211</t>
  </si>
  <si>
    <t>Bednění základových desek - odstranění</t>
  </si>
  <si>
    <t>1342462004</t>
  </si>
  <si>
    <t>29</t>
  </si>
  <si>
    <t>273361116</t>
  </si>
  <si>
    <t>Výztuž základových desek z betonářské oceli 10 505</t>
  </si>
  <si>
    <t>-1980666499</t>
  </si>
  <si>
    <t>"prutová výstuž základových konstrukcí"136,3/1000</t>
  </si>
  <si>
    <t>30</t>
  </si>
  <si>
    <t>273361412</t>
  </si>
  <si>
    <t>Výztuž základových desek ze svařovaných sítí do 6 kg/m2</t>
  </si>
  <si>
    <t>-1959598530</t>
  </si>
  <si>
    <t>362/1000</t>
  </si>
  <si>
    <t>31</t>
  </si>
  <si>
    <t>274311127</t>
  </si>
  <si>
    <t>Základové pasy, prahy, věnce a ostruhy z betonu prostého C 25/30</t>
  </si>
  <si>
    <t>-2025120021</t>
  </si>
  <si>
    <t>Poznámka k položce:_x000d_
základy prefabrikátů na vtoku a výtoku,_x000d_
stabilizační prahy</t>
  </si>
  <si>
    <t>"koncové prahy dlažby"2*0,4*0,8*2,6</t>
  </si>
  <si>
    <t>32</t>
  </si>
  <si>
    <t>274354111</t>
  </si>
  <si>
    <t>Bednění základových pasů - zřízení</t>
  </si>
  <si>
    <t>1042719451</t>
  </si>
  <si>
    <t>4*0,8*2,6+4*0,4*0,8</t>
  </si>
  <si>
    <t>33</t>
  </si>
  <si>
    <t>274354211</t>
  </si>
  <si>
    <t>Bednění základových pasů - odstranění</t>
  </si>
  <si>
    <t>494497343</t>
  </si>
  <si>
    <t>9,6</t>
  </si>
  <si>
    <t>34</t>
  </si>
  <si>
    <t>31316006</t>
  </si>
  <si>
    <t>síť výztužná svařovaná 100x100mm drát D 6mm</t>
  </si>
  <si>
    <t>-1189572965</t>
  </si>
  <si>
    <t>"výztuž obkladu z lomového kamene"</t>
  </si>
  <si>
    <t>"vlevo"1,63*4,64+1,6*1*2+4,64*2</t>
  </si>
  <si>
    <t>"vpravo"0,95*4,64+1,6*1*2+2,6*2,5</t>
  </si>
  <si>
    <t>Svislé a kompletní konstrukce</t>
  </si>
  <si>
    <t>35</t>
  </si>
  <si>
    <t>317321118</t>
  </si>
  <si>
    <t>Mostní římsy ze ŽB C 30/37</t>
  </si>
  <si>
    <t>-327313892</t>
  </si>
  <si>
    <t>1,5</t>
  </si>
  <si>
    <t>36</t>
  </si>
  <si>
    <t>317353121</t>
  </si>
  <si>
    <t>Bednění mostních říms všech tvarů - zřízení</t>
  </si>
  <si>
    <t>282014705</t>
  </si>
  <si>
    <t>"vpravo"2,64*(0,265+0,3)+1,56*(0,12+0,28+0,08+0,3)*2</t>
  </si>
  <si>
    <t>"vlevo"2,64*(0,22+0,3) + 1,6*(0,12+0,28+0,08+0,3)*2</t>
  </si>
  <si>
    <t>37</t>
  </si>
  <si>
    <t>317353221</t>
  </si>
  <si>
    <t>Bednění mostních říms všech tvarů - odstranění</t>
  </si>
  <si>
    <t>-1638568192</t>
  </si>
  <si>
    <t>38</t>
  </si>
  <si>
    <t>317361116</t>
  </si>
  <si>
    <t>Výztuž mostních říms z betonářské oceli 10 505</t>
  </si>
  <si>
    <t>-44062171</t>
  </si>
  <si>
    <t>0,215</t>
  </si>
  <si>
    <t>39</t>
  </si>
  <si>
    <t>389121112</t>
  </si>
  <si>
    <t>Osazení dílců rámové konstrukce propustků a podchodů hmotnosti do 10 t</t>
  </si>
  <si>
    <t>-90640901</t>
  </si>
  <si>
    <t>40</t>
  </si>
  <si>
    <t>593834400R1</t>
  </si>
  <si>
    <t>propust rámová dle PD, světlost 2000x2000mm dl.2000</t>
  </si>
  <si>
    <t>-1539860561</t>
  </si>
  <si>
    <t>41</t>
  </si>
  <si>
    <t>593834400R2</t>
  </si>
  <si>
    <t>propust rámová dle PD, světlost 2000x2000mm dl.2000, vtokový a výtokový díl</t>
  </si>
  <si>
    <t>-240048148</t>
  </si>
  <si>
    <t>Vodorovné konstrukce</t>
  </si>
  <si>
    <t>42</t>
  </si>
  <si>
    <t>451311521</t>
  </si>
  <si>
    <t>Podklad pro dlažbu z betonu prostého mrazuvzdorného tř. C 25/30 vrstva tl nad 100 do 150 mm</t>
  </si>
  <si>
    <t>1145898062</t>
  </si>
  <si>
    <t>"v propustku"12*(0,5+0,25+0,7+0,25+0,5)</t>
  </si>
  <si>
    <t>43</t>
  </si>
  <si>
    <t>451315114</t>
  </si>
  <si>
    <t>Podkladní nebo výplňová vrstva z betonu C 12/15 tl do 100 mm</t>
  </si>
  <si>
    <t>1200683130</t>
  </si>
  <si>
    <t>3,4*12</t>
  </si>
  <si>
    <t>44</t>
  </si>
  <si>
    <t>465513257</t>
  </si>
  <si>
    <t>Dlažba svahu u opěr z upraveného lomového žulového kamene LK 25 do lože C 25/30 plochy přes 10 m2</t>
  </si>
  <si>
    <t>-1987425363</t>
  </si>
  <si>
    <t>Poznámka k položce:_x000d_
kamenné opevnění, včetně olemování betonem</t>
  </si>
  <si>
    <t>60,551*1,1 'Přepočtené koeficientem množství</t>
  </si>
  <si>
    <t>Úpravy povrchů, podlahy a osazování výplní</t>
  </si>
  <si>
    <t>45</t>
  </si>
  <si>
    <t>624631224</t>
  </si>
  <si>
    <t>Tmelení silikonovým tmelem spar prefabrikovaných dílců š do 30 mm včetně penetrace</t>
  </si>
  <si>
    <t>-1466282727</t>
  </si>
  <si>
    <t>Poznámka k položce:_x000d_
zatěsnění na nátoku a výtoku trvale pružným tmelem</t>
  </si>
  <si>
    <t>4*8</t>
  </si>
  <si>
    <t>46</t>
  </si>
  <si>
    <t>628613221</t>
  </si>
  <si>
    <t>Protikorozní ochrana OK mostu I. tř.- základní a podkladní epoxidový, vrchní PU nátěr bez metalizace</t>
  </si>
  <si>
    <t>949449191</t>
  </si>
  <si>
    <t>5,4*1,1</t>
  </si>
  <si>
    <t>47</t>
  </si>
  <si>
    <t>628613611</t>
  </si>
  <si>
    <t>Žárové zinkování ponorem dílů ocelových konstrukcí mostů hmotnosti do 100 kg</t>
  </si>
  <si>
    <t>1111161588</t>
  </si>
  <si>
    <t>"Zábradlí"220</t>
  </si>
  <si>
    <t>Ostatní konstrukce a práce-bourání</t>
  </si>
  <si>
    <t>48</t>
  </si>
  <si>
    <t>911121211</t>
  </si>
  <si>
    <t>Výroba ocelového zábradli při opravách mostů</t>
  </si>
  <si>
    <t>768419585</t>
  </si>
  <si>
    <t>Poznámka k položce:_x000d_
včetně PKO</t>
  </si>
  <si>
    <t>2*2,7</t>
  </si>
  <si>
    <t>49</t>
  </si>
  <si>
    <t>911121311</t>
  </si>
  <si>
    <t>Montáž ocelového zábradli při opravách mostů</t>
  </si>
  <si>
    <t>2011509339</t>
  </si>
  <si>
    <t>Poznámka k položce:_x000d_
včetně podlití</t>
  </si>
  <si>
    <t>50</t>
  </si>
  <si>
    <t>13010428</t>
  </si>
  <si>
    <t>úhelník ocelový rovnostranný jakost 11 375 70x70x6mm</t>
  </si>
  <si>
    <t>-656713363</t>
  </si>
  <si>
    <t>0,220</t>
  </si>
  <si>
    <t>51</t>
  </si>
  <si>
    <t>929595311</t>
  </si>
  <si>
    <t>Úprava banketové stezky na hl nad 100 do 200 mm</t>
  </si>
  <si>
    <t>-1394283141</t>
  </si>
  <si>
    <t>2*25*0,7</t>
  </si>
  <si>
    <t>52</t>
  </si>
  <si>
    <t>936942211</t>
  </si>
  <si>
    <t>Zhotovení tabulky s letopočtem opravy mostu vložením šablony do bednění</t>
  </si>
  <si>
    <t>-2004682712</t>
  </si>
  <si>
    <t>53</t>
  </si>
  <si>
    <t>939902111</t>
  </si>
  <si>
    <t>Práce motorovým vozíkem</t>
  </si>
  <si>
    <t>1181094032</t>
  </si>
  <si>
    <t>54</t>
  </si>
  <si>
    <t>963051111</t>
  </si>
  <si>
    <t>Bourání mostní nosné konstrukce z ŽB</t>
  </si>
  <si>
    <t>1147217933</t>
  </si>
  <si>
    <t>"bourání ŽB říms"8,3*0,28*0,7+8,35*0,27*0,7</t>
  </si>
  <si>
    <t>55</t>
  </si>
  <si>
    <t>966075141</t>
  </si>
  <si>
    <t>Odstranění kovového zábradlí vcelku</t>
  </si>
  <si>
    <t>674698996</t>
  </si>
  <si>
    <t>8,3+8,35</t>
  </si>
  <si>
    <t>96</t>
  </si>
  <si>
    <t xml:space="preserve"> Bourání konstrukcí</t>
  </si>
  <si>
    <t>56</t>
  </si>
  <si>
    <t>962021112</t>
  </si>
  <si>
    <t>Bourání mostních zdí a pilířů z kamene</t>
  </si>
  <si>
    <t>-1547433352</t>
  </si>
  <si>
    <t>"Ubourání částí kamenných opěr"</t>
  </si>
  <si>
    <t>2*(1*2*5,55)</t>
  </si>
  <si>
    <t>57</t>
  </si>
  <si>
    <t>963021112</t>
  </si>
  <si>
    <t>Bourání mostní nosné konstrukce z kamene</t>
  </si>
  <si>
    <t>CS ÚRS 2019 01</t>
  </si>
  <si>
    <t>-910771318</t>
  </si>
  <si>
    <t>"bourání klenby"3,14*2*0,5*5,055</t>
  </si>
  <si>
    <t>997</t>
  </si>
  <si>
    <t>Přesun sutě</t>
  </si>
  <si>
    <t>58</t>
  </si>
  <si>
    <t>997211111</t>
  </si>
  <si>
    <t>Svislá doprava suti na v 3,5 m</t>
  </si>
  <si>
    <t>371338301</t>
  </si>
  <si>
    <t>59</t>
  </si>
  <si>
    <t>997211521</t>
  </si>
  <si>
    <t>Vodorovná doprava vybouraných hmot po suchu na vzdálenost do 1 km</t>
  </si>
  <si>
    <t>405504131</t>
  </si>
  <si>
    <t>60</t>
  </si>
  <si>
    <t>997211611</t>
  </si>
  <si>
    <t>Nakládání suti na dopravní prostředky pro vodorovnou dopravu</t>
  </si>
  <si>
    <t>-985887400</t>
  </si>
  <si>
    <t>61</t>
  </si>
  <si>
    <t>997211519</t>
  </si>
  <si>
    <t>Příplatek ZKD 1 km u vodorovné dopravy suti</t>
  </si>
  <si>
    <t>-2120199982</t>
  </si>
  <si>
    <t>"Odvoz na skládku 25km"115,133*25</t>
  </si>
  <si>
    <t>62</t>
  </si>
  <si>
    <t>997221855</t>
  </si>
  <si>
    <t>Poplatek za uložení odpadu z kameniva na skládce (skládkovné)</t>
  </si>
  <si>
    <t>895858607</t>
  </si>
  <si>
    <t>998</t>
  </si>
  <si>
    <t>Přesun hmot</t>
  </si>
  <si>
    <t>63</t>
  </si>
  <si>
    <t>998214111</t>
  </si>
  <si>
    <t>Přesun hmot pro mosty montované z dílců ŽB nebo předpjatých v do 20 m</t>
  </si>
  <si>
    <t>-1744816815</t>
  </si>
  <si>
    <t>PSV</t>
  </si>
  <si>
    <t>Práce a dodávky PSV</t>
  </si>
  <si>
    <t>711</t>
  </si>
  <si>
    <t>Izolace proti vodě, vlhkosti a plynům</t>
  </si>
  <si>
    <t>64</t>
  </si>
  <si>
    <t>711511101</t>
  </si>
  <si>
    <t>Provedení hydroizolace potrubí za studena penetračním nátěrem</t>
  </si>
  <si>
    <t>-1699142165</t>
  </si>
  <si>
    <t>9*2,4+1,20*12*2+1,20*(9+12)*0,5*2+(0,5+0,3)*2*12</t>
  </si>
  <si>
    <t>65</t>
  </si>
  <si>
    <t>111631500</t>
  </si>
  <si>
    <t>lak asfaltový ALP/9 bal 9 kg</t>
  </si>
  <si>
    <t>906516603</t>
  </si>
  <si>
    <t>Poznámka k položce:_x000d_
Spotřeba 0,3-0,4kg/m2 dle povrchu, ředidlo technický benzín</t>
  </si>
  <si>
    <t>85,7828031496064*0,00035 'Přepočtené koeficientem množství</t>
  </si>
  <si>
    <t>66</t>
  </si>
  <si>
    <t>711511102</t>
  </si>
  <si>
    <t>Provedení hydroizolace potrubí za studena asfaltovým lakem</t>
  </si>
  <si>
    <t>-22230193</t>
  </si>
  <si>
    <t>94,8*2</t>
  </si>
  <si>
    <t>67</t>
  </si>
  <si>
    <t>111631520</t>
  </si>
  <si>
    <t>lak asfaltový RENOLAK ALN bal. 9 kg</t>
  </si>
  <si>
    <t>1187140359</t>
  </si>
  <si>
    <t>Poznámka k položce:_x000d_
Spotřeba: 0,3-0,5 kg/m2</t>
  </si>
  <si>
    <t>189,6*0,00035 'Přepočtené koeficientem množství</t>
  </si>
  <si>
    <t>68</t>
  </si>
  <si>
    <t>998711101</t>
  </si>
  <si>
    <t>Přesun hmot tonážní pro izolace proti vodě, vlhkosti a plynům v objektech výšky do 6 m</t>
  </si>
  <si>
    <t>-546675298</t>
  </si>
  <si>
    <t>0,096</t>
  </si>
  <si>
    <t>N00</t>
  </si>
  <si>
    <t>Úprava kabelů SŽDC</t>
  </si>
  <si>
    <t>69</t>
  </si>
  <si>
    <t>OST3</t>
  </si>
  <si>
    <t>Úprava kabelů SSZT včetně jejich uložení do kabelových chrániček, D+M</t>
  </si>
  <si>
    <t>kpl</t>
  </si>
  <si>
    <t>1357849198</t>
  </si>
  <si>
    <t>"Úprava kabelů SSZT včetně jejich uložení do HDPE kabelových chrániček, D+M"1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</si>
  <si>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</si>
  <si>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</si>
  <si>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</si>
  <si>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</si>
  <si>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</si>
  <si>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</si>
  <si>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</si>
  <si>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</si>
  <si>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</si>
  <si>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</si>
  <si>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1024</t>
  </si>
  <si>
    <t>1218748169</t>
  </si>
  <si>
    <t>013254000</t>
  </si>
  <si>
    <t>Dokumentace skutečného provedení stavby</t>
  </si>
  <si>
    <t>-324897141</t>
  </si>
  <si>
    <t>VRN3</t>
  </si>
  <si>
    <t>Zařízení staveniště</t>
  </si>
  <si>
    <t>030001000</t>
  </si>
  <si>
    <t>801136990</t>
  </si>
  <si>
    <t>032403000</t>
  </si>
  <si>
    <t>Provizorní komunikace</t>
  </si>
  <si>
    <t>1667344706</t>
  </si>
  <si>
    <t>035103001</t>
  </si>
  <si>
    <t>Pronájem ploch</t>
  </si>
  <si>
    <t>19343518</t>
  </si>
  <si>
    <t>VRN4</t>
  </si>
  <si>
    <t>Inženýrská činnost</t>
  </si>
  <si>
    <t>041103000</t>
  </si>
  <si>
    <t>Autorský dozor projektanta</t>
  </si>
  <si>
    <t>893572060</t>
  </si>
  <si>
    <t>043194000</t>
  </si>
  <si>
    <t>Ostatní zkoušky</t>
  </si>
  <si>
    <t>847192965</t>
  </si>
  <si>
    <t>VRN6</t>
  </si>
  <si>
    <t>Územní vlivy</t>
  </si>
  <si>
    <t>065002000</t>
  </si>
  <si>
    <t>Mimostaveništní doprava materiálů</t>
  </si>
  <si>
    <t>Kč</t>
  </si>
  <si>
    <t>642829632</t>
  </si>
  <si>
    <t>VRN7</t>
  </si>
  <si>
    <t>Provozní vlivy</t>
  </si>
  <si>
    <t>074002000</t>
  </si>
  <si>
    <t>Železniční a městský kolejový provoz</t>
  </si>
  <si>
    <t>-197483649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</si>
</sst>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3" xfId="0" applyFont="1" applyBorder="1" applyAlignment="1"/>
    <xf numFmtId="0" fontId="12" fillId="0" borderId="14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5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D19018-12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propustku v km 69,380 - TÚ 2071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6. 12. 2019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Železniční svršek...'!J30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Železniční svršek...'!P119</f>
        <v>0</v>
      </c>
      <c r="AV95" s="129">
        <f>'SO 01 - Železniční svršek...'!J33</f>
        <v>0</v>
      </c>
      <c r="AW95" s="129">
        <f>'SO 01 - Železniční svršek...'!J34</f>
        <v>0</v>
      </c>
      <c r="AX95" s="129">
        <f>'SO 01 - Železniční svršek...'!J35</f>
        <v>0</v>
      </c>
      <c r="AY95" s="129">
        <f>'SO 01 - Železniční svršek...'!J36</f>
        <v>0</v>
      </c>
      <c r="AZ95" s="129">
        <f>'SO 01 - Železniční svršek...'!F33</f>
        <v>0</v>
      </c>
      <c r="BA95" s="129">
        <f>'SO 01 - Železniční svršek...'!F34</f>
        <v>0</v>
      </c>
      <c r="BB95" s="129">
        <f>'SO 01 - Železniční svršek...'!F35</f>
        <v>0</v>
      </c>
      <c r="BC95" s="129">
        <f>'SO 01 - Železniční svršek...'!F36</f>
        <v>0</v>
      </c>
      <c r="BD95" s="131">
        <f>'SO 01 - Železniční svršek...'!F37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Oprava propustku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Oprava propustku ...'!P130</f>
        <v>0</v>
      </c>
      <c r="AV96" s="129">
        <f>'SO 02 - Oprava propustku ...'!J33</f>
        <v>0</v>
      </c>
      <c r="AW96" s="129">
        <f>'SO 02 - Oprava propustku ...'!J34</f>
        <v>0</v>
      </c>
      <c r="AX96" s="129">
        <f>'SO 02 - Oprava propustku ...'!J35</f>
        <v>0</v>
      </c>
      <c r="AY96" s="129">
        <f>'SO 02 - Oprava propustku ...'!J36</f>
        <v>0</v>
      </c>
      <c r="AZ96" s="129">
        <f>'SO 02 - Oprava propustku ...'!F33</f>
        <v>0</v>
      </c>
      <c r="BA96" s="129">
        <f>'SO 02 - Oprava propustku ...'!F34</f>
        <v>0</v>
      </c>
      <c r="BB96" s="129">
        <f>'SO 02 - Oprava propustku ...'!F35</f>
        <v>0</v>
      </c>
      <c r="BC96" s="129">
        <f>'SO 02 - Oprava propustku ...'!F36</f>
        <v>0</v>
      </c>
      <c r="BD96" s="131">
        <f>'SO 02 - Oprava propustku 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33">
        <v>0</v>
      </c>
      <c r="AT97" s="134">
        <f>ROUND(SUM(AV97:AW97),2)</f>
        <v>0</v>
      </c>
      <c r="AU97" s="135">
        <f>'VRN - Vedlejší rozpočtové...'!P122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V0xOwhYSIXZW3Sm43JxOej4NI5IZK4UZHP51GLOZbTKR6zfe9pi7hLEJI/RYhx85NSn5cQzLrB3WWJTb4Ty/vg==" hashValue="r5dTOpIBtZ1FC9bX+H3365PfyhNn79RHrQmU1SJ8nHdfsvfSP5dxQfJBtuG5iQog4lsZ+PwnvCF7XP9IJGjhw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Železniční svršek...'!C2" display="/"/>
    <hyperlink ref="A96" location="'SO 02 - Oprava propustku 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90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propustku v km 69,380 - TÚ 2071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ROUND((SUM(BE119:BE165)),  2)</f>
        <v>0</v>
      </c>
      <c r="G33" s="39"/>
      <c r="H33" s="39"/>
      <c r="I33" s="163">
        <v>0.20999999999999999</v>
      </c>
      <c r="J33" s="162">
        <f>ROUND(((SUM(BE119:BE165))*I33),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ROUND((SUM(BF119:BF165)),  2)</f>
        <v>0</v>
      </c>
      <c r="G34" s="39"/>
      <c r="H34" s="39"/>
      <c r="I34" s="163">
        <v>0.14999999999999999</v>
      </c>
      <c r="J34" s="162">
        <f>ROUND(((SUM(BF119:BF165))*I34),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ROUND((SUM(BG119:BG165)),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ROUND((SUM(BH119:BH165)),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ROUND((SUM(BI119:BI165)),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propustku v km 69,380 - TÚ 2071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01 - Železniční svršek na propustku v km 69,380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6. 12. 2019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94</v>
      </c>
      <c r="D94" s="190"/>
      <c r="E94" s="190"/>
      <c r="F94" s="190"/>
      <c r="G94" s="190"/>
      <c r="H94" s="190"/>
      <c r="I94" s="191"/>
      <c r="J94" s="192" t="s">
        <v>95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96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hidden="1" s="9" customFormat="1" ht="24.96" customHeight="1">
      <c r="A97" s="9"/>
      <c r="B97" s="194"/>
      <c r="C97" s="195"/>
      <c r="D97" s="196" t="s">
        <v>98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99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4"/>
      <c r="C99" s="195"/>
      <c r="D99" s="196" t="s">
        <v>100</v>
      </c>
      <c r="E99" s="197"/>
      <c r="F99" s="197"/>
      <c r="G99" s="197"/>
      <c r="H99" s="197"/>
      <c r="I99" s="198"/>
      <c r="J99" s="199">
        <f>J157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101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Oprava propustku v km 69,380 - TÚ 2071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91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01 - Železniční svršek na propustku v km 69,380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148" t="s">
        <v>22</v>
      </c>
      <c r="J113" s="80" t="str">
        <f>IF(J12="","",J12)</f>
        <v>6. 12. 2019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148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148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102</v>
      </c>
      <c r="D118" s="211" t="s">
        <v>58</v>
      </c>
      <c r="E118" s="211" t="s">
        <v>54</v>
      </c>
      <c r="F118" s="211" t="s">
        <v>55</v>
      </c>
      <c r="G118" s="211" t="s">
        <v>103</v>
      </c>
      <c r="H118" s="211" t="s">
        <v>104</v>
      </c>
      <c r="I118" s="212" t="s">
        <v>105</v>
      </c>
      <c r="J118" s="211" t="s">
        <v>95</v>
      </c>
      <c r="K118" s="213" t="s">
        <v>106</v>
      </c>
      <c r="L118" s="214"/>
      <c r="M118" s="101" t="s">
        <v>1</v>
      </c>
      <c r="N118" s="102" t="s">
        <v>37</v>
      </c>
      <c r="O118" s="102" t="s">
        <v>107</v>
      </c>
      <c r="P118" s="102" t="s">
        <v>108</v>
      </c>
      <c r="Q118" s="102" t="s">
        <v>109</v>
      </c>
      <c r="R118" s="102" t="s">
        <v>110</v>
      </c>
      <c r="S118" s="102" t="s">
        <v>111</v>
      </c>
      <c r="T118" s="103" t="s">
        <v>112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113</v>
      </c>
      <c r="D119" s="41"/>
      <c r="E119" s="41"/>
      <c r="F119" s="41"/>
      <c r="G119" s="41"/>
      <c r="H119" s="41"/>
      <c r="I119" s="145"/>
      <c r="J119" s="215">
        <f>BK119</f>
        <v>0</v>
      </c>
      <c r="K119" s="41"/>
      <c r="L119" s="45"/>
      <c r="M119" s="104"/>
      <c r="N119" s="216"/>
      <c r="O119" s="105"/>
      <c r="P119" s="217">
        <f>P120+P157</f>
        <v>0</v>
      </c>
      <c r="Q119" s="105"/>
      <c r="R119" s="217">
        <f>R120+R157</f>
        <v>110.1708</v>
      </c>
      <c r="S119" s="105"/>
      <c r="T119" s="218">
        <f>T120+T157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97</v>
      </c>
      <c r="BK119" s="219">
        <f>BK120+BK157</f>
        <v>0</v>
      </c>
    </row>
    <row r="120" s="12" customFormat="1" ht="25.92" customHeight="1">
      <c r="A120" s="12"/>
      <c r="B120" s="220"/>
      <c r="C120" s="221"/>
      <c r="D120" s="222" t="s">
        <v>72</v>
      </c>
      <c r="E120" s="223" t="s">
        <v>114</v>
      </c>
      <c r="F120" s="223" t="s">
        <v>115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110.1708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81</v>
      </c>
      <c r="AT120" s="232" t="s">
        <v>72</v>
      </c>
      <c r="AU120" s="232" t="s">
        <v>73</v>
      </c>
      <c r="AY120" s="231" t="s">
        <v>116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72</v>
      </c>
      <c r="E121" s="234" t="s">
        <v>117</v>
      </c>
      <c r="F121" s="234" t="s">
        <v>118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SUM(P122:P156)</f>
        <v>0</v>
      </c>
      <c r="Q121" s="228"/>
      <c r="R121" s="229">
        <f>SUM(R122:R156)</f>
        <v>110.1708</v>
      </c>
      <c r="S121" s="228"/>
      <c r="T121" s="230">
        <f>SUM(T122:T156)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81</v>
      </c>
      <c r="AT121" s="232" t="s">
        <v>72</v>
      </c>
      <c r="AU121" s="232" t="s">
        <v>81</v>
      </c>
      <c r="AY121" s="231" t="s">
        <v>116</v>
      </c>
      <c r="BK121" s="233">
        <f>SUM(BK122:BK156)</f>
        <v>0</v>
      </c>
    </row>
    <row r="122" s="2" customFormat="1" ht="21.75" customHeight="1">
      <c r="A122" s="39"/>
      <c r="B122" s="40"/>
      <c r="C122" s="236" t="s">
        <v>81</v>
      </c>
      <c r="D122" s="236" t="s">
        <v>119</v>
      </c>
      <c r="E122" s="237" t="s">
        <v>120</v>
      </c>
      <c r="F122" s="238" t="s">
        <v>121</v>
      </c>
      <c r="G122" s="239" t="s">
        <v>122</v>
      </c>
      <c r="H122" s="240">
        <v>0.25</v>
      </c>
      <c r="I122" s="241"/>
      <c r="J122" s="242">
        <f>ROUND(I122*H122,2)</f>
        <v>0</v>
      </c>
      <c r="K122" s="238" t="s">
        <v>123</v>
      </c>
      <c r="L122" s="45"/>
      <c r="M122" s="243" t="s">
        <v>1</v>
      </c>
      <c r="N122" s="244" t="s">
        <v>38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124</v>
      </c>
      <c r="AT122" s="247" t="s">
        <v>119</v>
      </c>
      <c r="AU122" s="247" t="s">
        <v>83</v>
      </c>
      <c r="AY122" s="18" t="s">
        <v>116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81</v>
      </c>
      <c r="BK122" s="248">
        <f>ROUND(I122*H122,2)</f>
        <v>0</v>
      </c>
      <c r="BL122" s="18" t="s">
        <v>124</v>
      </c>
      <c r="BM122" s="247" t="s">
        <v>125</v>
      </c>
    </row>
    <row r="123" s="2" customFormat="1" ht="21.75" customHeight="1">
      <c r="A123" s="39"/>
      <c r="B123" s="40"/>
      <c r="C123" s="236" t="s">
        <v>83</v>
      </c>
      <c r="D123" s="236" t="s">
        <v>119</v>
      </c>
      <c r="E123" s="237" t="s">
        <v>126</v>
      </c>
      <c r="F123" s="238" t="s">
        <v>127</v>
      </c>
      <c r="G123" s="239" t="s">
        <v>128</v>
      </c>
      <c r="H123" s="240">
        <v>27.199999999999999</v>
      </c>
      <c r="I123" s="241"/>
      <c r="J123" s="242">
        <f>ROUND(I123*H123,2)</f>
        <v>0</v>
      </c>
      <c r="K123" s="238" t="s">
        <v>123</v>
      </c>
      <c r="L123" s="45"/>
      <c r="M123" s="243" t="s">
        <v>1</v>
      </c>
      <c r="N123" s="244" t="s">
        <v>38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124</v>
      </c>
      <c r="AT123" s="247" t="s">
        <v>119</v>
      </c>
      <c r="AU123" s="247" t="s">
        <v>83</v>
      </c>
      <c r="AY123" s="18" t="s">
        <v>116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81</v>
      </c>
      <c r="BK123" s="248">
        <f>ROUND(I123*H123,2)</f>
        <v>0</v>
      </c>
      <c r="BL123" s="18" t="s">
        <v>124</v>
      </c>
      <c r="BM123" s="247" t="s">
        <v>129</v>
      </c>
    </row>
    <row r="124" s="13" customFormat="1">
      <c r="A124" s="13"/>
      <c r="B124" s="249"/>
      <c r="C124" s="250"/>
      <c r="D124" s="251" t="s">
        <v>130</v>
      </c>
      <c r="E124" s="252" t="s">
        <v>1</v>
      </c>
      <c r="F124" s="253" t="s">
        <v>131</v>
      </c>
      <c r="G124" s="250"/>
      <c r="H124" s="254">
        <v>27.199999999999999</v>
      </c>
      <c r="I124" s="255"/>
      <c r="J124" s="250"/>
      <c r="K124" s="250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130</v>
      </c>
      <c r="AU124" s="260" t="s">
        <v>83</v>
      </c>
      <c r="AV124" s="13" t="s">
        <v>83</v>
      </c>
      <c r="AW124" s="13" t="s">
        <v>30</v>
      </c>
      <c r="AX124" s="13" t="s">
        <v>81</v>
      </c>
      <c r="AY124" s="260" t="s">
        <v>116</v>
      </c>
    </row>
    <row r="125" s="2" customFormat="1" ht="21.75" customHeight="1">
      <c r="A125" s="39"/>
      <c r="B125" s="40"/>
      <c r="C125" s="236" t="s">
        <v>132</v>
      </c>
      <c r="D125" s="236" t="s">
        <v>119</v>
      </c>
      <c r="E125" s="237" t="s">
        <v>133</v>
      </c>
      <c r="F125" s="238" t="s">
        <v>134</v>
      </c>
      <c r="G125" s="239" t="s">
        <v>128</v>
      </c>
      <c r="H125" s="240">
        <v>27.199999999999999</v>
      </c>
      <c r="I125" s="241"/>
      <c r="J125" s="242">
        <f>ROUND(I125*H125,2)</f>
        <v>0</v>
      </c>
      <c r="K125" s="238" t="s">
        <v>123</v>
      </c>
      <c r="L125" s="45"/>
      <c r="M125" s="243" t="s">
        <v>1</v>
      </c>
      <c r="N125" s="244" t="s">
        <v>38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124</v>
      </c>
      <c r="AT125" s="247" t="s">
        <v>119</v>
      </c>
      <c r="AU125" s="247" t="s">
        <v>83</v>
      </c>
      <c r="AY125" s="18" t="s">
        <v>116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81</v>
      </c>
      <c r="BK125" s="248">
        <f>ROUND(I125*H125,2)</f>
        <v>0</v>
      </c>
      <c r="BL125" s="18" t="s">
        <v>124</v>
      </c>
      <c r="BM125" s="247" t="s">
        <v>135</v>
      </c>
    </row>
    <row r="126" s="13" customFormat="1">
      <c r="A126" s="13"/>
      <c r="B126" s="249"/>
      <c r="C126" s="250"/>
      <c r="D126" s="251" t="s">
        <v>130</v>
      </c>
      <c r="E126" s="252" t="s">
        <v>1</v>
      </c>
      <c r="F126" s="253" t="s">
        <v>136</v>
      </c>
      <c r="G126" s="250"/>
      <c r="H126" s="254">
        <v>27.199999999999999</v>
      </c>
      <c r="I126" s="255"/>
      <c r="J126" s="250"/>
      <c r="K126" s="250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130</v>
      </c>
      <c r="AU126" s="260" t="s">
        <v>83</v>
      </c>
      <c r="AV126" s="13" t="s">
        <v>83</v>
      </c>
      <c r="AW126" s="13" t="s">
        <v>30</v>
      </c>
      <c r="AX126" s="13" t="s">
        <v>81</v>
      </c>
      <c r="AY126" s="260" t="s">
        <v>116</v>
      </c>
    </row>
    <row r="127" s="2" customFormat="1" ht="21.75" customHeight="1">
      <c r="A127" s="39"/>
      <c r="B127" s="40"/>
      <c r="C127" s="236" t="s">
        <v>124</v>
      </c>
      <c r="D127" s="236" t="s">
        <v>119</v>
      </c>
      <c r="E127" s="237" t="s">
        <v>137</v>
      </c>
      <c r="F127" s="238" t="s">
        <v>138</v>
      </c>
      <c r="G127" s="239" t="s">
        <v>128</v>
      </c>
      <c r="H127" s="240">
        <v>34</v>
      </c>
      <c r="I127" s="241"/>
      <c r="J127" s="242">
        <f>ROUND(I127*H127,2)</f>
        <v>0</v>
      </c>
      <c r="K127" s="238" t="s">
        <v>123</v>
      </c>
      <c r="L127" s="45"/>
      <c r="M127" s="243" t="s">
        <v>1</v>
      </c>
      <c r="N127" s="244" t="s">
        <v>38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124</v>
      </c>
      <c r="AT127" s="247" t="s">
        <v>119</v>
      </c>
      <c r="AU127" s="247" t="s">
        <v>83</v>
      </c>
      <c r="AY127" s="18" t="s">
        <v>116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81</v>
      </c>
      <c r="BK127" s="248">
        <f>ROUND(I127*H127,2)</f>
        <v>0</v>
      </c>
      <c r="BL127" s="18" t="s">
        <v>124</v>
      </c>
      <c r="BM127" s="247" t="s">
        <v>139</v>
      </c>
    </row>
    <row r="128" s="13" customFormat="1">
      <c r="A128" s="13"/>
      <c r="B128" s="249"/>
      <c r="C128" s="250"/>
      <c r="D128" s="251" t="s">
        <v>130</v>
      </c>
      <c r="E128" s="252" t="s">
        <v>1</v>
      </c>
      <c r="F128" s="253" t="s">
        <v>140</v>
      </c>
      <c r="G128" s="250"/>
      <c r="H128" s="254">
        <v>34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130</v>
      </c>
      <c r="AU128" s="260" t="s">
        <v>83</v>
      </c>
      <c r="AV128" s="13" t="s">
        <v>83</v>
      </c>
      <c r="AW128" s="13" t="s">
        <v>30</v>
      </c>
      <c r="AX128" s="13" t="s">
        <v>81</v>
      </c>
      <c r="AY128" s="260" t="s">
        <v>116</v>
      </c>
    </row>
    <row r="129" s="2" customFormat="1" ht="21.75" customHeight="1">
      <c r="A129" s="39"/>
      <c r="B129" s="40"/>
      <c r="C129" s="261" t="s">
        <v>117</v>
      </c>
      <c r="D129" s="261" t="s">
        <v>141</v>
      </c>
      <c r="E129" s="262" t="s">
        <v>142</v>
      </c>
      <c r="F129" s="263" t="s">
        <v>143</v>
      </c>
      <c r="G129" s="264" t="s">
        <v>144</v>
      </c>
      <c r="H129" s="265">
        <v>110.16</v>
      </c>
      <c r="I129" s="266"/>
      <c r="J129" s="267">
        <f>ROUND(I129*H129,2)</f>
        <v>0</v>
      </c>
      <c r="K129" s="263" t="s">
        <v>123</v>
      </c>
      <c r="L129" s="268"/>
      <c r="M129" s="269" t="s">
        <v>1</v>
      </c>
      <c r="N129" s="270" t="s">
        <v>38</v>
      </c>
      <c r="O129" s="92"/>
      <c r="P129" s="245">
        <f>O129*H129</f>
        <v>0</v>
      </c>
      <c r="Q129" s="245">
        <v>1</v>
      </c>
      <c r="R129" s="245">
        <f>Q129*H129</f>
        <v>110.16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145</v>
      </c>
      <c r="AT129" s="247" t="s">
        <v>141</v>
      </c>
      <c r="AU129" s="247" t="s">
        <v>83</v>
      </c>
      <c r="AY129" s="18" t="s">
        <v>116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81</v>
      </c>
      <c r="BK129" s="248">
        <f>ROUND(I129*H129,2)</f>
        <v>0</v>
      </c>
      <c r="BL129" s="18" t="s">
        <v>124</v>
      </c>
      <c r="BM129" s="247" t="s">
        <v>146</v>
      </c>
    </row>
    <row r="130" s="13" customFormat="1">
      <c r="A130" s="13"/>
      <c r="B130" s="249"/>
      <c r="C130" s="250"/>
      <c r="D130" s="251" t="s">
        <v>130</v>
      </c>
      <c r="E130" s="252" t="s">
        <v>1</v>
      </c>
      <c r="F130" s="253" t="s">
        <v>147</v>
      </c>
      <c r="G130" s="250"/>
      <c r="H130" s="254">
        <v>110.16</v>
      </c>
      <c r="I130" s="255"/>
      <c r="J130" s="250"/>
      <c r="K130" s="250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130</v>
      </c>
      <c r="AU130" s="260" t="s">
        <v>83</v>
      </c>
      <c r="AV130" s="13" t="s">
        <v>83</v>
      </c>
      <c r="AW130" s="13" t="s">
        <v>30</v>
      </c>
      <c r="AX130" s="13" t="s">
        <v>81</v>
      </c>
      <c r="AY130" s="260" t="s">
        <v>116</v>
      </c>
    </row>
    <row r="131" s="2" customFormat="1" ht="21.75" customHeight="1">
      <c r="A131" s="39"/>
      <c r="B131" s="40"/>
      <c r="C131" s="236" t="s">
        <v>148</v>
      </c>
      <c r="D131" s="236" t="s">
        <v>119</v>
      </c>
      <c r="E131" s="237" t="s">
        <v>149</v>
      </c>
      <c r="F131" s="238" t="s">
        <v>150</v>
      </c>
      <c r="G131" s="239" t="s">
        <v>122</v>
      </c>
      <c r="H131" s="240">
        <v>0.016</v>
      </c>
      <c r="I131" s="241"/>
      <c r="J131" s="242">
        <f>ROUND(I131*H131,2)</f>
        <v>0</v>
      </c>
      <c r="K131" s="238" t="s">
        <v>123</v>
      </c>
      <c r="L131" s="45"/>
      <c r="M131" s="243" t="s">
        <v>1</v>
      </c>
      <c r="N131" s="244" t="s">
        <v>38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124</v>
      </c>
      <c r="AT131" s="247" t="s">
        <v>119</v>
      </c>
      <c r="AU131" s="247" t="s">
        <v>83</v>
      </c>
      <c r="AY131" s="18" t="s">
        <v>116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81</v>
      </c>
      <c r="BK131" s="248">
        <f>ROUND(I131*H131,2)</f>
        <v>0</v>
      </c>
      <c r="BL131" s="18" t="s">
        <v>124</v>
      </c>
      <c r="BM131" s="247" t="s">
        <v>151</v>
      </c>
    </row>
    <row r="132" s="13" customFormat="1">
      <c r="A132" s="13"/>
      <c r="B132" s="249"/>
      <c r="C132" s="250"/>
      <c r="D132" s="251" t="s">
        <v>130</v>
      </c>
      <c r="E132" s="252" t="s">
        <v>1</v>
      </c>
      <c r="F132" s="253" t="s">
        <v>152</v>
      </c>
      <c r="G132" s="250"/>
      <c r="H132" s="254">
        <v>0.016</v>
      </c>
      <c r="I132" s="255"/>
      <c r="J132" s="250"/>
      <c r="K132" s="250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130</v>
      </c>
      <c r="AU132" s="260" t="s">
        <v>83</v>
      </c>
      <c r="AV132" s="13" t="s">
        <v>83</v>
      </c>
      <c r="AW132" s="13" t="s">
        <v>30</v>
      </c>
      <c r="AX132" s="13" t="s">
        <v>81</v>
      </c>
      <c r="AY132" s="260" t="s">
        <v>116</v>
      </c>
    </row>
    <row r="133" s="2" customFormat="1" ht="21.75" customHeight="1">
      <c r="A133" s="39"/>
      <c r="B133" s="40"/>
      <c r="C133" s="236" t="s">
        <v>153</v>
      </c>
      <c r="D133" s="236" t="s">
        <v>119</v>
      </c>
      <c r="E133" s="237" t="s">
        <v>154</v>
      </c>
      <c r="F133" s="238" t="s">
        <v>155</v>
      </c>
      <c r="G133" s="239" t="s">
        <v>122</v>
      </c>
      <c r="H133" s="240">
        <v>0.016</v>
      </c>
      <c r="I133" s="241"/>
      <c r="J133" s="242">
        <f>ROUND(I133*H133,2)</f>
        <v>0</v>
      </c>
      <c r="K133" s="238" t="s">
        <v>123</v>
      </c>
      <c r="L133" s="45"/>
      <c r="M133" s="243" t="s">
        <v>1</v>
      </c>
      <c r="N133" s="244" t="s">
        <v>38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124</v>
      </c>
      <c r="AT133" s="247" t="s">
        <v>119</v>
      </c>
      <c r="AU133" s="247" t="s">
        <v>83</v>
      </c>
      <c r="AY133" s="18" t="s">
        <v>116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81</v>
      </c>
      <c r="BK133" s="248">
        <f>ROUND(I133*H133,2)</f>
        <v>0</v>
      </c>
      <c r="BL133" s="18" t="s">
        <v>124</v>
      </c>
      <c r="BM133" s="247" t="s">
        <v>156</v>
      </c>
    </row>
    <row r="134" s="13" customFormat="1">
      <c r="A134" s="13"/>
      <c r="B134" s="249"/>
      <c r="C134" s="250"/>
      <c r="D134" s="251" t="s">
        <v>130</v>
      </c>
      <c r="E134" s="252" t="s">
        <v>1</v>
      </c>
      <c r="F134" s="253" t="s">
        <v>152</v>
      </c>
      <c r="G134" s="250"/>
      <c r="H134" s="254">
        <v>0.016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130</v>
      </c>
      <c r="AU134" s="260" t="s">
        <v>83</v>
      </c>
      <c r="AV134" s="13" t="s">
        <v>83</v>
      </c>
      <c r="AW134" s="13" t="s">
        <v>30</v>
      </c>
      <c r="AX134" s="13" t="s">
        <v>81</v>
      </c>
      <c r="AY134" s="260" t="s">
        <v>116</v>
      </c>
    </row>
    <row r="135" s="2" customFormat="1" ht="16.5" customHeight="1">
      <c r="A135" s="39"/>
      <c r="B135" s="40"/>
      <c r="C135" s="236" t="s">
        <v>145</v>
      </c>
      <c r="D135" s="236" t="s">
        <v>119</v>
      </c>
      <c r="E135" s="237" t="s">
        <v>157</v>
      </c>
      <c r="F135" s="238" t="s">
        <v>158</v>
      </c>
      <c r="G135" s="239" t="s">
        <v>159</v>
      </c>
      <c r="H135" s="240">
        <v>4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38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124</v>
      </c>
      <c r="AT135" s="247" t="s">
        <v>119</v>
      </c>
      <c r="AU135" s="247" t="s">
        <v>83</v>
      </c>
      <c r="AY135" s="18" t="s">
        <v>116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81</v>
      </c>
      <c r="BK135" s="248">
        <f>ROUND(I135*H135,2)</f>
        <v>0</v>
      </c>
      <c r="BL135" s="18" t="s">
        <v>124</v>
      </c>
      <c r="BM135" s="247" t="s">
        <v>160</v>
      </c>
    </row>
    <row r="136" s="13" customFormat="1">
      <c r="A136" s="13"/>
      <c r="B136" s="249"/>
      <c r="C136" s="250"/>
      <c r="D136" s="251" t="s">
        <v>130</v>
      </c>
      <c r="E136" s="252" t="s">
        <v>1</v>
      </c>
      <c r="F136" s="253" t="s">
        <v>161</v>
      </c>
      <c r="G136" s="250"/>
      <c r="H136" s="254">
        <v>4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130</v>
      </c>
      <c r="AU136" s="260" t="s">
        <v>83</v>
      </c>
      <c r="AV136" s="13" t="s">
        <v>83</v>
      </c>
      <c r="AW136" s="13" t="s">
        <v>30</v>
      </c>
      <c r="AX136" s="13" t="s">
        <v>81</v>
      </c>
      <c r="AY136" s="260" t="s">
        <v>116</v>
      </c>
    </row>
    <row r="137" s="2" customFormat="1" ht="21.75" customHeight="1">
      <c r="A137" s="39"/>
      <c r="B137" s="40"/>
      <c r="C137" s="261" t="s">
        <v>162</v>
      </c>
      <c r="D137" s="261" t="s">
        <v>141</v>
      </c>
      <c r="E137" s="262" t="s">
        <v>163</v>
      </c>
      <c r="F137" s="263" t="s">
        <v>164</v>
      </c>
      <c r="G137" s="264" t="s">
        <v>159</v>
      </c>
      <c r="H137" s="265">
        <v>60</v>
      </c>
      <c r="I137" s="266"/>
      <c r="J137" s="267">
        <f>ROUND(I137*H137,2)</f>
        <v>0</v>
      </c>
      <c r="K137" s="263" t="s">
        <v>123</v>
      </c>
      <c r="L137" s="268"/>
      <c r="M137" s="269" t="s">
        <v>1</v>
      </c>
      <c r="N137" s="270" t="s">
        <v>38</v>
      </c>
      <c r="O137" s="92"/>
      <c r="P137" s="245">
        <f>O137*H137</f>
        <v>0</v>
      </c>
      <c r="Q137" s="245">
        <v>0.00018000000000000001</v>
      </c>
      <c r="R137" s="245">
        <f>Q137*H137</f>
        <v>0.010800000000000001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145</v>
      </c>
      <c r="AT137" s="247" t="s">
        <v>141</v>
      </c>
      <c r="AU137" s="247" t="s">
        <v>83</v>
      </c>
      <c r="AY137" s="18" t="s">
        <v>116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81</v>
      </c>
      <c r="BK137" s="248">
        <f>ROUND(I137*H137,2)</f>
        <v>0</v>
      </c>
      <c r="BL137" s="18" t="s">
        <v>124</v>
      </c>
      <c r="BM137" s="247" t="s">
        <v>165</v>
      </c>
    </row>
    <row r="138" s="13" customFormat="1">
      <c r="A138" s="13"/>
      <c r="B138" s="249"/>
      <c r="C138" s="250"/>
      <c r="D138" s="251" t="s">
        <v>130</v>
      </c>
      <c r="E138" s="252" t="s">
        <v>1</v>
      </c>
      <c r="F138" s="253" t="s">
        <v>166</v>
      </c>
      <c r="G138" s="250"/>
      <c r="H138" s="254">
        <v>60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130</v>
      </c>
      <c r="AU138" s="260" t="s">
        <v>83</v>
      </c>
      <c r="AV138" s="13" t="s">
        <v>83</v>
      </c>
      <c r="AW138" s="13" t="s">
        <v>30</v>
      </c>
      <c r="AX138" s="13" t="s">
        <v>81</v>
      </c>
      <c r="AY138" s="260" t="s">
        <v>116</v>
      </c>
    </row>
    <row r="139" s="2" customFormat="1" ht="21.75" customHeight="1">
      <c r="A139" s="39"/>
      <c r="B139" s="40"/>
      <c r="C139" s="236" t="s">
        <v>167</v>
      </c>
      <c r="D139" s="236" t="s">
        <v>119</v>
      </c>
      <c r="E139" s="237" t="s">
        <v>168</v>
      </c>
      <c r="F139" s="238" t="s">
        <v>169</v>
      </c>
      <c r="G139" s="239" t="s">
        <v>170</v>
      </c>
      <c r="H139" s="240">
        <v>2</v>
      </c>
      <c r="I139" s="241"/>
      <c r="J139" s="242">
        <f>ROUND(I139*H139,2)</f>
        <v>0</v>
      </c>
      <c r="K139" s="238" t="s">
        <v>123</v>
      </c>
      <c r="L139" s="45"/>
      <c r="M139" s="243" t="s">
        <v>1</v>
      </c>
      <c r="N139" s="244" t="s">
        <v>38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124</v>
      </c>
      <c r="AT139" s="247" t="s">
        <v>119</v>
      </c>
      <c r="AU139" s="247" t="s">
        <v>83</v>
      </c>
      <c r="AY139" s="18" t="s">
        <v>116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81</v>
      </c>
      <c r="BK139" s="248">
        <f>ROUND(I139*H139,2)</f>
        <v>0</v>
      </c>
      <c r="BL139" s="18" t="s">
        <v>124</v>
      </c>
      <c r="BM139" s="247" t="s">
        <v>171</v>
      </c>
    </row>
    <row r="140" s="13" customFormat="1">
      <c r="A140" s="13"/>
      <c r="B140" s="249"/>
      <c r="C140" s="250"/>
      <c r="D140" s="251" t="s">
        <v>130</v>
      </c>
      <c r="E140" s="252" t="s">
        <v>1</v>
      </c>
      <c r="F140" s="253" t="s">
        <v>83</v>
      </c>
      <c r="G140" s="250"/>
      <c r="H140" s="254">
        <v>2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130</v>
      </c>
      <c r="AU140" s="260" t="s">
        <v>83</v>
      </c>
      <c r="AV140" s="13" t="s">
        <v>83</v>
      </c>
      <c r="AW140" s="13" t="s">
        <v>30</v>
      </c>
      <c r="AX140" s="13" t="s">
        <v>81</v>
      </c>
      <c r="AY140" s="260" t="s">
        <v>116</v>
      </c>
    </row>
    <row r="141" s="2" customFormat="1" ht="21.75" customHeight="1">
      <c r="A141" s="39"/>
      <c r="B141" s="40"/>
      <c r="C141" s="236" t="s">
        <v>172</v>
      </c>
      <c r="D141" s="236" t="s">
        <v>119</v>
      </c>
      <c r="E141" s="237" t="s">
        <v>173</v>
      </c>
      <c r="F141" s="238" t="s">
        <v>174</v>
      </c>
      <c r="G141" s="239" t="s">
        <v>122</v>
      </c>
      <c r="H141" s="240">
        <v>0.025000000000000001</v>
      </c>
      <c r="I141" s="241"/>
      <c r="J141" s="242">
        <f>ROUND(I141*H141,2)</f>
        <v>0</v>
      </c>
      <c r="K141" s="238" t="s">
        <v>175</v>
      </c>
      <c r="L141" s="45"/>
      <c r="M141" s="243" t="s">
        <v>1</v>
      </c>
      <c r="N141" s="244" t="s">
        <v>38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124</v>
      </c>
      <c r="AT141" s="247" t="s">
        <v>119</v>
      </c>
      <c r="AU141" s="247" t="s">
        <v>83</v>
      </c>
      <c r="AY141" s="18" t="s">
        <v>116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81</v>
      </c>
      <c r="BK141" s="248">
        <f>ROUND(I141*H141,2)</f>
        <v>0</v>
      </c>
      <c r="BL141" s="18" t="s">
        <v>124</v>
      </c>
      <c r="BM141" s="247" t="s">
        <v>176</v>
      </c>
    </row>
    <row r="142" s="13" customFormat="1">
      <c r="A142" s="13"/>
      <c r="B142" s="249"/>
      <c r="C142" s="250"/>
      <c r="D142" s="251" t="s">
        <v>130</v>
      </c>
      <c r="E142" s="252" t="s">
        <v>1</v>
      </c>
      <c r="F142" s="253" t="s">
        <v>177</v>
      </c>
      <c r="G142" s="250"/>
      <c r="H142" s="254">
        <v>0.025000000000000001</v>
      </c>
      <c r="I142" s="255"/>
      <c r="J142" s="250"/>
      <c r="K142" s="250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130</v>
      </c>
      <c r="AU142" s="260" t="s">
        <v>83</v>
      </c>
      <c r="AV142" s="13" t="s">
        <v>83</v>
      </c>
      <c r="AW142" s="13" t="s">
        <v>30</v>
      </c>
      <c r="AX142" s="13" t="s">
        <v>81</v>
      </c>
      <c r="AY142" s="260" t="s">
        <v>116</v>
      </c>
    </row>
    <row r="143" s="2" customFormat="1" ht="21.75" customHeight="1">
      <c r="A143" s="39"/>
      <c r="B143" s="40"/>
      <c r="C143" s="236" t="s">
        <v>178</v>
      </c>
      <c r="D143" s="236" t="s">
        <v>119</v>
      </c>
      <c r="E143" s="237" t="s">
        <v>179</v>
      </c>
      <c r="F143" s="238" t="s">
        <v>180</v>
      </c>
      <c r="G143" s="239" t="s">
        <v>159</v>
      </c>
      <c r="H143" s="240">
        <v>30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38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124</v>
      </c>
      <c r="AT143" s="247" t="s">
        <v>119</v>
      </c>
      <c r="AU143" s="247" t="s">
        <v>83</v>
      </c>
      <c r="AY143" s="18" t="s">
        <v>116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81</v>
      </c>
      <c r="BK143" s="248">
        <f>ROUND(I143*H143,2)</f>
        <v>0</v>
      </c>
      <c r="BL143" s="18" t="s">
        <v>124</v>
      </c>
      <c r="BM143" s="247" t="s">
        <v>181</v>
      </c>
    </row>
    <row r="144" s="13" customFormat="1">
      <c r="A144" s="13"/>
      <c r="B144" s="249"/>
      <c r="C144" s="250"/>
      <c r="D144" s="251" t="s">
        <v>130</v>
      </c>
      <c r="E144" s="252" t="s">
        <v>1</v>
      </c>
      <c r="F144" s="253" t="s">
        <v>182</v>
      </c>
      <c r="G144" s="250"/>
      <c r="H144" s="254">
        <v>30</v>
      </c>
      <c r="I144" s="255"/>
      <c r="J144" s="250"/>
      <c r="K144" s="250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130</v>
      </c>
      <c r="AU144" s="260" t="s">
        <v>83</v>
      </c>
      <c r="AV144" s="13" t="s">
        <v>83</v>
      </c>
      <c r="AW144" s="13" t="s">
        <v>30</v>
      </c>
      <c r="AX144" s="13" t="s">
        <v>81</v>
      </c>
      <c r="AY144" s="260" t="s">
        <v>116</v>
      </c>
    </row>
    <row r="145" s="2" customFormat="1" ht="21.75" customHeight="1">
      <c r="A145" s="39"/>
      <c r="B145" s="40"/>
      <c r="C145" s="236" t="s">
        <v>183</v>
      </c>
      <c r="D145" s="236" t="s">
        <v>119</v>
      </c>
      <c r="E145" s="237" t="s">
        <v>184</v>
      </c>
      <c r="F145" s="238" t="s">
        <v>185</v>
      </c>
      <c r="G145" s="239" t="s">
        <v>186</v>
      </c>
      <c r="H145" s="240">
        <v>50</v>
      </c>
      <c r="I145" s="241"/>
      <c r="J145" s="242">
        <f>ROUND(I145*H145,2)</f>
        <v>0</v>
      </c>
      <c r="K145" s="238" t="s">
        <v>175</v>
      </c>
      <c r="L145" s="45"/>
      <c r="M145" s="243" t="s">
        <v>1</v>
      </c>
      <c r="N145" s="244" t="s">
        <v>38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124</v>
      </c>
      <c r="AT145" s="247" t="s">
        <v>119</v>
      </c>
      <c r="AU145" s="247" t="s">
        <v>83</v>
      </c>
      <c r="AY145" s="18" t="s">
        <v>116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81</v>
      </c>
      <c r="BK145" s="248">
        <f>ROUND(I145*H145,2)</f>
        <v>0</v>
      </c>
      <c r="BL145" s="18" t="s">
        <v>124</v>
      </c>
      <c r="BM145" s="247" t="s">
        <v>187</v>
      </c>
    </row>
    <row r="146" s="13" customFormat="1">
      <c r="A146" s="13"/>
      <c r="B146" s="249"/>
      <c r="C146" s="250"/>
      <c r="D146" s="251" t="s">
        <v>130</v>
      </c>
      <c r="E146" s="252" t="s">
        <v>1</v>
      </c>
      <c r="F146" s="253" t="s">
        <v>188</v>
      </c>
      <c r="G146" s="250"/>
      <c r="H146" s="254">
        <v>50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130</v>
      </c>
      <c r="AU146" s="260" t="s">
        <v>83</v>
      </c>
      <c r="AV146" s="13" t="s">
        <v>83</v>
      </c>
      <c r="AW146" s="13" t="s">
        <v>30</v>
      </c>
      <c r="AX146" s="13" t="s">
        <v>81</v>
      </c>
      <c r="AY146" s="260" t="s">
        <v>116</v>
      </c>
    </row>
    <row r="147" s="2" customFormat="1" ht="21.75" customHeight="1">
      <c r="A147" s="39"/>
      <c r="B147" s="40"/>
      <c r="C147" s="236" t="s">
        <v>189</v>
      </c>
      <c r="D147" s="236" t="s">
        <v>119</v>
      </c>
      <c r="E147" s="237" t="s">
        <v>190</v>
      </c>
      <c r="F147" s="238" t="s">
        <v>191</v>
      </c>
      <c r="G147" s="239" t="s">
        <v>186</v>
      </c>
      <c r="H147" s="240">
        <v>50</v>
      </c>
      <c r="I147" s="241"/>
      <c r="J147" s="242">
        <f>ROUND(I147*H147,2)</f>
        <v>0</v>
      </c>
      <c r="K147" s="238" t="s">
        <v>175</v>
      </c>
      <c r="L147" s="45"/>
      <c r="M147" s="243" t="s">
        <v>1</v>
      </c>
      <c r="N147" s="244" t="s">
        <v>38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124</v>
      </c>
      <c r="AT147" s="247" t="s">
        <v>119</v>
      </c>
      <c r="AU147" s="247" t="s">
        <v>83</v>
      </c>
      <c r="AY147" s="18" t="s">
        <v>116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81</v>
      </c>
      <c r="BK147" s="248">
        <f>ROUND(I147*H147,2)</f>
        <v>0</v>
      </c>
      <c r="BL147" s="18" t="s">
        <v>124</v>
      </c>
      <c r="BM147" s="247" t="s">
        <v>192</v>
      </c>
    </row>
    <row r="148" s="2" customFormat="1">
      <c r="A148" s="39"/>
      <c r="B148" s="40"/>
      <c r="C148" s="41"/>
      <c r="D148" s="251" t="s">
        <v>193</v>
      </c>
      <c r="E148" s="41"/>
      <c r="F148" s="271" t="s">
        <v>194</v>
      </c>
      <c r="G148" s="41"/>
      <c r="H148" s="41"/>
      <c r="I148" s="145"/>
      <c r="J148" s="41"/>
      <c r="K148" s="41"/>
      <c r="L148" s="45"/>
      <c r="M148" s="272"/>
      <c r="N148" s="273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193</v>
      </c>
      <c r="AU148" s="18" t="s">
        <v>83</v>
      </c>
    </row>
    <row r="149" s="13" customFormat="1">
      <c r="A149" s="13"/>
      <c r="B149" s="249"/>
      <c r="C149" s="250"/>
      <c r="D149" s="251" t="s">
        <v>130</v>
      </c>
      <c r="E149" s="252" t="s">
        <v>1</v>
      </c>
      <c r="F149" s="253" t="s">
        <v>188</v>
      </c>
      <c r="G149" s="250"/>
      <c r="H149" s="254">
        <v>50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130</v>
      </c>
      <c r="AU149" s="260" t="s">
        <v>83</v>
      </c>
      <c r="AV149" s="13" t="s">
        <v>83</v>
      </c>
      <c r="AW149" s="13" t="s">
        <v>30</v>
      </c>
      <c r="AX149" s="13" t="s">
        <v>81</v>
      </c>
      <c r="AY149" s="260" t="s">
        <v>116</v>
      </c>
    </row>
    <row r="150" s="2" customFormat="1" ht="21.75" customHeight="1">
      <c r="A150" s="39"/>
      <c r="B150" s="40"/>
      <c r="C150" s="236" t="s">
        <v>8</v>
      </c>
      <c r="D150" s="236" t="s">
        <v>119</v>
      </c>
      <c r="E150" s="237" t="s">
        <v>195</v>
      </c>
      <c r="F150" s="238" t="s">
        <v>196</v>
      </c>
      <c r="G150" s="239" t="s">
        <v>122</v>
      </c>
      <c r="H150" s="240">
        <v>0.25</v>
      </c>
      <c r="I150" s="241"/>
      <c r="J150" s="242">
        <f>ROUND(I150*H150,2)</f>
        <v>0</v>
      </c>
      <c r="K150" s="238" t="s">
        <v>123</v>
      </c>
      <c r="L150" s="45"/>
      <c r="M150" s="243" t="s">
        <v>1</v>
      </c>
      <c r="N150" s="244" t="s">
        <v>38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124</v>
      </c>
      <c r="AT150" s="247" t="s">
        <v>119</v>
      </c>
      <c r="AU150" s="247" t="s">
        <v>83</v>
      </c>
      <c r="AY150" s="18" t="s">
        <v>116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81</v>
      </c>
      <c r="BK150" s="248">
        <f>ROUND(I150*H150,2)</f>
        <v>0</v>
      </c>
      <c r="BL150" s="18" t="s">
        <v>124</v>
      </c>
      <c r="BM150" s="247" t="s">
        <v>197</v>
      </c>
    </row>
    <row r="151" s="2" customFormat="1" ht="21.75" customHeight="1">
      <c r="A151" s="39"/>
      <c r="B151" s="40"/>
      <c r="C151" s="236" t="s">
        <v>198</v>
      </c>
      <c r="D151" s="236" t="s">
        <v>119</v>
      </c>
      <c r="E151" s="237" t="s">
        <v>199</v>
      </c>
      <c r="F151" s="238" t="s">
        <v>200</v>
      </c>
      <c r="G151" s="239" t="s">
        <v>201</v>
      </c>
      <c r="H151" s="240">
        <v>4</v>
      </c>
      <c r="I151" s="241"/>
      <c r="J151" s="242">
        <f>ROUND(I151*H151,2)</f>
        <v>0</v>
      </c>
      <c r="K151" s="238" t="s">
        <v>1</v>
      </c>
      <c r="L151" s="45"/>
      <c r="M151" s="243" t="s">
        <v>1</v>
      </c>
      <c r="N151" s="244" t="s">
        <v>38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124</v>
      </c>
      <c r="AT151" s="247" t="s">
        <v>119</v>
      </c>
      <c r="AU151" s="247" t="s">
        <v>83</v>
      </c>
      <c r="AY151" s="18" t="s">
        <v>116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81</v>
      </c>
      <c r="BK151" s="248">
        <f>ROUND(I151*H151,2)</f>
        <v>0</v>
      </c>
      <c r="BL151" s="18" t="s">
        <v>124</v>
      </c>
      <c r="BM151" s="247" t="s">
        <v>202</v>
      </c>
    </row>
    <row r="152" s="13" customFormat="1">
      <c r="A152" s="13"/>
      <c r="B152" s="249"/>
      <c r="C152" s="250"/>
      <c r="D152" s="251" t="s">
        <v>130</v>
      </c>
      <c r="E152" s="252" t="s">
        <v>1</v>
      </c>
      <c r="F152" s="253" t="s">
        <v>203</v>
      </c>
      <c r="G152" s="250"/>
      <c r="H152" s="254">
        <v>4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130</v>
      </c>
      <c r="AU152" s="260" t="s">
        <v>83</v>
      </c>
      <c r="AV152" s="13" t="s">
        <v>83</v>
      </c>
      <c r="AW152" s="13" t="s">
        <v>30</v>
      </c>
      <c r="AX152" s="13" t="s">
        <v>81</v>
      </c>
      <c r="AY152" s="260" t="s">
        <v>116</v>
      </c>
    </row>
    <row r="153" s="2" customFormat="1" ht="21.75" customHeight="1">
      <c r="A153" s="39"/>
      <c r="B153" s="40"/>
      <c r="C153" s="236" t="s">
        <v>204</v>
      </c>
      <c r="D153" s="236" t="s">
        <v>119</v>
      </c>
      <c r="E153" s="237" t="s">
        <v>205</v>
      </c>
      <c r="F153" s="238" t="s">
        <v>206</v>
      </c>
      <c r="G153" s="239" t="s">
        <v>201</v>
      </c>
      <c r="H153" s="240">
        <v>4</v>
      </c>
      <c r="I153" s="241"/>
      <c r="J153" s="242">
        <f>ROUND(I153*H153,2)</f>
        <v>0</v>
      </c>
      <c r="K153" s="238" t="s">
        <v>175</v>
      </c>
      <c r="L153" s="45"/>
      <c r="M153" s="243" t="s">
        <v>1</v>
      </c>
      <c r="N153" s="244" t="s">
        <v>38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124</v>
      </c>
      <c r="AT153" s="247" t="s">
        <v>119</v>
      </c>
      <c r="AU153" s="247" t="s">
        <v>83</v>
      </c>
      <c r="AY153" s="18" t="s">
        <v>116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81</v>
      </c>
      <c r="BK153" s="248">
        <f>ROUND(I153*H153,2)</f>
        <v>0</v>
      </c>
      <c r="BL153" s="18" t="s">
        <v>124</v>
      </c>
      <c r="BM153" s="247" t="s">
        <v>207</v>
      </c>
    </row>
    <row r="154" s="2" customFormat="1" ht="33" customHeight="1">
      <c r="A154" s="39"/>
      <c r="B154" s="40"/>
      <c r="C154" s="236" t="s">
        <v>208</v>
      </c>
      <c r="D154" s="236" t="s">
        <v>119</v>
      </c>
      <c r="E154" s="237" t="s">
        <v>209</v>
      </c>
      <c r="F154" s="238" t="s">
        <v>210</v>
      </c>
      <c r="G154" s="239" t="s">
        <v>186</v>
      </c>
      <c r="H154" s="240">
        <v>150</v>
      </c>
      <c r="I154" s="241"/>
      <c r="J154" s="242">
        <f>ROUND(I154*H154,2)</f>
        <v>0</v>
      </c>
      <c r="K154" s="238" t="s">
        <v>175</v>
      </c>
      <c r="L154" s="45"/>
      <c r="M154" s="243" t="s">
        <v>1</v>
      </c>
      <c r="N154" s="244" t="s">
        <v>38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124</v>
      </c>
      <c r="AT154" s="247" t="s">
        <v>119</v>
      </c>
      <c r="AU154" s="247" t="s">
        <v>83</v>
      </c>
      <c r="AY154" s="18" t="s">
        <v>116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81</v>
      </c>
      <c r="BK154" s="248">
        <f>ROUND(I154*H154,2)</f>
        <v>0</v>
      </c>
      <c r="BL154" s="18" t="s">
        <v>124</v>
      </c>
      <c r="BM154" s="247" t="s">
        <v>211</v>
      </c>
    </row>
    <row r="155" s="2" customFormat="1" ht="21.75" customHeight="1">
      <c r="A155" s="39"/>
      <c r="B155" s="40"/>
      <c r="C155" s="236" t="s">
        <v>212</v>
      </c>
      <c r="D155" s="236" t="s">
        <v>119</v>
      </c>
      <c r="E155" s="237" t="s">
        <v>213</v>
      </c>
      <c r="F155" s="238" t="s">
        <v>214</v>
      </c>
      <c r="G155" s="239" t="s">
        <v>186</v>
      </c>
      <c r="H155" s="240">
        <v>150</v>
      </c>
      <c r="I155" s="241"/>
      <c r="J155" s="242">
        <f>ROUND(I155*H155,2)</f>
        <v>0</v>
      </c>
      <c r="K155" s="238" t="s">
        <v>123</v>
      </c>
      <c r="L155" s="45"/>
      <c r="M155" s="243" t="s">
        <v>1</v>
      </c>
      <c r="N155" s="244" t="s">
        <v>38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124</v>
      </c>
      <c r="AT155" s="247" t="s">
        <v>119</v>
      </c>
      <c r="AU155" s="247" t="s">
        <v>83</v>
      </c>
      <c r="AY155" s="18" t="s">
        <v>116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81</v>
      </c>
      <c r="BK155" s="248">
        <f>ROUND(I155*H155,2)</f>
        <v>0</v>
      </c>
      <c r="BL155" s="18" t="s">
        <v>124</v>
      </c>
      <c r="BM155" s="247" t="s">
        <v>215</v>
      </c>
    </row>
    <row r="156" s="2" customFormat="1">
      <c r="A156" s="39"/>
      <c r="B156" s="40"/>
      <c r="C156" s="41"/>
      <c r="D156" s="251" t="s">
        <v>193</v>
      </c>
      <c r="E156" s="41"/>
      <c r="F156" s="271" t="s">
        <v>216</v>
      </c>
      <c r="G156" s="41"/>
      <c r="H156" s="41"/>
      <c r="I156" s="145"/>
      <c r="J156" s="41"/>
      <c r="K156" s="41"/>
      <c r="L156" s="45"/>
      <c r="M156" s="272"/>
      <c r="N156" s="273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193</v>
      </c>
      <c r="AU156" s="18" t="s">
        <v>83</v>
      </c>
    </row>
    <row r="157" s="12" customFormat="1" ht="25.92" customHeight="1">
      <c r="A157" s="12"/>
      <c r="B157" s="220"/>
      <c r="C157" s="221"/>
      <c r="D157" s="222" t="s">
        <v>72</v>
      </c>
      <c r="E157" s="223" t="s">
        <v>217</v>
      </c>
      <c r="F157" s="223" t="s">
        <v>218</v>
      </c>
      <c r="G157" s="221"/>
      <c r="H157" s="221"/>
      <c r="I157" s="224"/>
      <c r="J157" s="225">
        <f>BK157</f>
        <v>0</v>
      </c>
      <c r="K157" s="221"/>
      <c r="L157" s="226"/>
      <c r="M157" s="227"/>
      <c r="N157" s="228"/>
      <c r="O157" s="228"/>
      <c r="P157" s="229">
        <f>SUM(P158:P165)</f>
        <v>0</v>
      </c>
      <c r="Q157" s="228"/>
      <c r="R157" s="229">
        <f>SUM(R158:R165)</f>
        <v>0</v>
      </c>
      <c r="S157" s="228"/>
      <c r="T157" s="230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1" t="s">
        <v>124</v>
      </c>
      <c r="AT157" s="232" t="s">
        <v>72</v>
      </c>
      <c r="AU157" s="232" t="s">
        <v>73</v>
      </c>
      <c r="AY157" s="231" t="s">
        <v>116</v>
      </c>
      <c r="BK157" s="233">
        <f>SUM(BK158:BK165)</f>
        <v>0</v>
      </c>
    </row>
    <row r="158" s="2" customFormat="1" ht="21.75" customHeight="1">
      <c r="A158" s="39"/>
      <c r="B158" s="40"/>
      <c r="C158" s="236" t="s">
        <v>219</v>
      </c>
      <c r="D158" s="236" t="s">
        <v>119</v>
      </c>
      <c r="E158" s="237" t="s">
        <v>220</v>
      </c>
      <c r="F158" s="238" t="s">
        <v>221</v>
      </c>
      <c r="G158" s="239" t="s">
        <v>144</v>
      </c>
      <c r="H158" s="240">
        <v>159.12000000000001</v>
      </c>
      <c r="I158" s="241"/>
      <c r="J158" s="242">
        <f>ROUND(I158*H158,2)</f>
        <v>0</v>
      </c>
      <c r="K158" s="238" t="s">
        <v>123</v>
      </c>
      <c r="L158" s="45"/>
      <c r="M158" s="243" t="s">
        <v>1</v>
      </c>
      <c r="N158" s="244" t="s">
        <v>38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222</v>
      </c>
      <c r="AT158" s="247" t="s">
        <v>119</v>
      </c>
      <c r="AU158" s="247" t="s">
        <v>81</v>
      </c>
      <c r="AY158" s="18" t="s">
        <v>116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81</v>
      </c>
      <c r="BK158" s="248">
        <f>ROUND(I158*H158,2)</f>
        <v>0</v>
      </c>
      <c r="BL158" s="18" t="s">
        <v>222</v>
      </c>
      <c r="BM158" s="247" t="s">
        <v>223</v>
      </c>
    </row>
    <row r="159" s="2" customFormat="1">
      <c r="A159" s="39"/>
      <c r="B159" s="40"/>
      <c r="C159" s="41"/>
      <c r="D159" s="251" t="s">
        <v>193</v>
      </c>
      <c r="E159" s="41"/>
      <c r="F159" s="271" t="s">
        <v>224</v>
      </c>
      <c r="G159" s="41"/>
      <c r="H159" s="41"/>
      <c r="I159" s="145"/>
      <c r="J159" s="41"/>
      <c r="K159" s="41"/>
      <c r="L159" s="45"/>
      <c r="M159" s="272"/>
      <c r="N159" s="273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193</v>
      </c>
      <c r="AU159" s="18" t="s">
        <v>81</v>
      </c>
    </row>
    <row r="160" s="13" customFormat="1">
      <c r="A160" s="13"/>
      <c r="B160" s="249"/>
      <c r="C160" s="250"/>
      <c r="D160" s="251" t="s">
        <v>130</v>
      </c>
      <c r="E160" s="252" t="s">
        <v>1</v>
      </c>
      <c r="F160" s="253" t="s">
        <v>225</v>
      </c>
      <c r="G160" s="250"/>
      <c r="H160" s="254">
        <v>159.12000000000001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130</v>
      </c>
      <c r="AU160" s="260" t="s">
        <v>81</v>
      </c>
      <c r="AV160" s="13" t="s">
        <v>83</v>
      </c>
      <c r="AW160" s="13" t="s">
        <v>30</v>
      </c>
      <c r="AX160" s="13" t="s">
        <v>81</v>
      </c>
      <c r="AY160" s="260" t="s">
        <v>116</v>
      </c>
    </row>
    <row r="161" s="2" customFormat="1" ht="21.75" customHeight="1">
      <c r="A161" s="39"/>
      <c r="B161" s="40"/>
      <c r="C161" s="236" t="s">
        <v>7</v>
      </c>
      <c r="D161" s="236" t="s">
        <v>119</v>
      </c>
      <c r="E161" s="237" t="s">
        <v>226</v>
      </c>
      <c r="F161" s="238" t="s">
        <v>227</v>
      </c>
      <c r="G161" s="239" t="s">
        <v>159</v>
      </c>
      <c r="H161" s="240">
        <v>1</v>
      </c>
      <c r="I161" s="241"/>
      <c r="J161" s="242">
        <f>ROUND(I161*H161,2)</f>
        <v>0</v>
      </c>
      <c r="K161" s="238" t="s">
        <v>123</v>
      </c>
      <c r="L161" s="45"/>
      <c r="M161" s="243" t="s">
        <v>1</v>
      </c>
      <c r="N161" s="244" t="s">
        <v>38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222</v>
      </c>
      <c r="AT161" s="247" t="s">
        <v>119</v>
      </c>
      <c r="AU161" s="247" t="s">
        <v>81</v>
      </c>
      <c r="AY161" s="18" t="s">
        <v>116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81</v>
      </c>
      <c r="BK161" s="248">
        <f>ROUND(I161*H161,2)</f>
        <v>0</v>
      </c>
      <c r="BL161" s="18" t="s">
        <v>222</v>
      </c>
      <c r="BM161" s="247" t="s">
        <v>228</v>
      </c>
    </row>
    <row r="162" s="13" customFormat="1">
      <c r="A162" s="13"/>
      <c r="B162" s="249"/>
      <c r="C162" s="250"/>
      <c r="D162" s="251" t="s">
        <v>130</v>
      </c>
      <c r="E162" s="252" t="s">
        <v>1</v>
      </c>
      <c r="F162" s="253" t="s">
        <v>229</v>
      </c>
      <c r="G162" s="250"/>
      <c r="H162" s="254">
        <v>1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130</v>
      </c>
      <c r="AU162" s="260" t="s">
        <v>81</v>
      </c>
      <c r="AV162" s="13" t="s">
        <v>83</v>
      </c>
      <c r="AW162" s="13" t="s">
        <v>30</v>
      </c>
      <c r="AX162" s="13" t="s">
        <v>73</v>
      </c>
      <c r="AY162" s="260" t="s">
        <v>116</v>
      </c>
    </row>
    <row r="163" s="14" customFormat="1">
      <c r="A163" s="14"/>
      <c r="B163" s="274"/>
      <c r="C163" s="275"/>
      <c r="D163" s="251" t="s">
        <v>130</v>
      </c>
      <c r="E163" s="276" t="s">
        <v>1</v>
      </c>
      <c r="F163" s="277" t="s">
        <v>230</v>
      </c>
      <c r="G163" s="275"/>
      <c r="H163" s="278">
        <v>1</v>
      </c>
      <c r="I163" s="279"/>
      <c r="J163" s="275"/>
      <c r="K163" s="275"/>
      <c r="L163" s="280"/>
      <c r="M163" s="281"/>
      <c r="N163" s="282"/>
      <c r="O163" s="282"/>
      <c r="P163" s="282"/>
      <c r="Q163" s="282"/>
      <c r="R163" s="282"/>
      <c r="S163" s="282"/>
      <c r="T163" s="28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4" t="s">
        <v>130</v>
      </c>
      <c r="AU163" s="284" t="s">
        <v>81</v>
      </c>
      <c r="AV163" s="14" t="s">
        <v>124</v>
      </c>
      <c r="AW163" s="14" t="s">
        <v>30</v>
      </c>
      <c r="AX163" s="14" t="s">
        <v>81</v>
      </c>
      <c r="AY163" s="284" t="s">
        <v>116</v>
      </c>
    </row>
    <row r="164" s="2" customFormat="1" ht="21.75" customHeight="1">
      <c r="A164" s="39"/>
      <c r="B164" s="40"/>
      <c r="C164" s="236" t="s">
        <v>231</v>
      </c>
      <c r="D164" s="236" t="s">
        <v>119</v>
      </c>
      <c r="E164" s="237" t="s">
        <v>232</v>
      </c>
      <c r="F164" s="238" t="s">
        <v>233</v>
      </c>
      <c r="G164" s="239" t="s">
        <v>144</v>
      </c>
      <c r="H164" s="240">
        <v>48.960000000000001</v>
      </c>
      <c r="I164" s="241"/>
      <c r="J164" s="242">
        <f>ROUND(I164*H164,2)</f>
        <v>0</v>
      </c>
      <c r="K164" s="238" t="s">
        <v>123</v>
      </c>
      <c r="L164" s="45"/>
      <c r="M164" s="243" t="s">
        <v>1</v>
      </c>
      <c r="N164" s="244" t="s">
        <v>38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222</v>
      </c>
      <c r="AT164" s="247" t="s">
        <v>119</v>
      </c>
      <c r="AU164" s="247" t="s">
        <v>81</v>
      </c>
      <c r="AY164" s="18" t="s">
        <v>116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81</v>
      </c>
      <c r="BK164" s="248">
        <f>ROUND(I164*H164,2)</f>
        <v>0</v>
      </c>
      <c r="BL164" s="18" t="s">
        <v>222</v>
      </c>
      <c r="BM164" s="247" t="s">
        <v>234</v>
      </c>
    </row>
    <row r="165" s="13" customFormat="1">
      <c r="A165" s="13"/>
      <c r="B165" s="249"/>
      <c r="C165" s="250"/>
      <c r="D165" s="251" t="s">
        <v>130</v>
      </c>
      <c r="E165" s="252" t="s">
        <v>1</v>
      </c>
      <c r="F165" s="253" t="s">
        <v>235</v>
      </c>
      <c r="G165" s="250"/>
      <c r="H165" s="254">
        <v>48.960000000000001</v>
      </c>
      <c r="I165" s="255"/>
      <c r="J165" s="250"/>
      <c r="K165" s="250"/>
      <c r="L165" s="256"/>
      <c r="M165" s="285"/>
      <c r="N165" s="286"/>
      <c r="O165" s="286"/>
      <c r="P165" s="286"/>
      <c r="Q165" s="286"/>
      <c r="R165" s="286"/>
      <c r="S165" s="286"/>
      <c r="T165" s="2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130</v>
      </c>
      <c r="AU165" s="260" t="s">
        <v>81</v>
      </c>
      <c r="AV165" s="13" t="s">
        <v>83</v>
      </c>
      <c r="AW165" s="13" t="s">
        <v>30</v>
      </c>
      <c r="AX165" s="13" t="s">
        <v>81</v>
      </c>
      <c r="AY165" s="260" t="s">
        <v>116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184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M8BPzZCIUaAY2MaVPZyHfp8BDBscEqZiE8lMCDsWyhNUwfMT+p0cC1hWvIAmqhT7CVd+ch03owJpXmXOf22dMw==" hashValue="yRp3UMkeZ4iAFTFmtewF5Uv/0WWt53BCLHNd8Aeev4q7dDUp2WYcZtxHE4qTUncx4bXcRDjASXuJwj3LF1ODew==" algorithmName="SHA-512" password="CC35"/>
  <autoFilter ref="C118:K16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90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propustku v km 69,380 - TÚ 2071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236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ROUND((SUM(BE130:BE316)),  2)</f>
        <v>0</v>
      </c>
      <c r="G33" s="39"/>
      <c r="H33" s="39"/>
      <c r="I33" s="163">
        <v>0.20999999999999999</v>
      </c>
      <c r="J33" s="162">
        <f>ROUND(((SUM(BE130:BE316))*I33),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ROUND((SUM(BF130:BF316)),  2)</f>
        <v>0</v>
      </c>
      <c r="G34" s="39"/>
      <c r="H34" s="39"/>
      <c r="I34" s="163">
        <v>0.14999999999999999</v>
      </c>
      <c r="J34" s="162">
        <f>ROUND(((SUM(BF130:BF316))*I34),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ROUND((SUM(BG130:BG316)),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ROUND((SUM(BH130:BH316)),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ROUND((SUM(BI130:BI316)),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propustku v km 69,380 - TÚ 2071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02 - Oprava propustku v km 69,380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6. 12. 2019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94</v>
      </c>
      <c r="D94" s="190"/>
      <c r="E94" s="190"/>
      <c r="F94" s="190"/>
      <c r="G94" s="190"/>
      <c r="H94" s="190"/>
      <c r="I94" s="191"/>
      <c r="J94" s="192" t="s">
        <v>95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96</v>
      </c>
      <c r="D96" s="41"/>
      <c r="E96" s="41"/>
      <c r="F96" s="41"/>
      <c r="G96" s="41"/>
      <c r="H96" s="41"/>
      <c r="I96" s="145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hidden="1" s="9" customFormat="1" ht="24.96" customHeight="1">
      <c r="A97" s="9"/>
      <c r="B97" s="194"/>
      <c r="C97" s="195"/>
      <c r="D97" s="196" t="s">
        <v>98</v>
      </c>
      <c r="E97" s="197"/>
      <c r="F97" s="197"/>
      <c r="G97" s="197"/>
      <c r="H97" s="197"/>
      <c r="I97" s="198"/>
      <c r="J97" s="199">
        <f>J131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237</v>
      </c>
      <c r="E98" s="204"/>
      <c r="F98" s="204"/>
      <c r="G98" s="204"/>
      <c r="H98" s="204"/>
      <c r="I98" s="205"/>
      <c r="J98" s="206">
        <f>J132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238</v>
      </c>
      <c r="E99" s="204"/>
      <c r="F99" s="204"/>
      <c r="G99" s="204"/>
      <c r="H99" s="204"/>
      <c r="I99" s="205"/>
      <c r="J99" s="206">
        <f>J197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239</v>
      </c>
      <c r="E100" s="204"/>
      <c r="F100" s="204"/>
      <c r="G100" s="204"/>
      <c r="H100" s="204"/>
      <c r="I100" s="205"/>
      <c r="J100" s="206">
        <f>J224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240</v>
      </c>
      <c r="E101" s="204"/>
      <c r="F101" s="204"/>
      <c r="G101" s="204"/>
      <c r="H101" s="204"/>
      <c r="I101" s="205"/>
      <c r="J101" s="206">
        <f>J240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241</v>
      </c>
      <c r="E102" s="204"/>
      <c r="F102" s="204"/>
      <c r="G102" s="204"/>
      <c r="H102" s="204"/>
      <c r="I102" s="205"/>
      <c r="J102" s="206">
        <f>J255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202"/>
      <c r="D103" s="203" t="s">
        <v>242</v>
      </c>
      <c r="E103" s="204"/>
      <c r="F103" s="204"/>
      <c r="G103" s="204"/>
      <c r="H103" s="204"/>
      <c r="I103" s="205"/>
      <c r="J103" s="206">
        <f>J263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201"/>
      <c r="C104" s="202"/>
      <c r="D104" s="203" t="s">
        <v>243</v>
      </c>
      <c r="E104" s="204"/>
      <c r="F104" s="204"/>
      <c r="G104" s="204"/>
      <c r="H104" s="204"/>
      <c r="I104" s="205"/>
      <c r="J104" s="206">
        <f>J280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21.84" customHeight="1">
      <c r="A105" s="10"/>
      <c r="B105" s="201"/>
      <c r="C105" s="202"/>
      <c r="D105" s="203" t="s">
        <v>244</v>
      </c>
      <c r="E105" s="204"/>
      <c r="F105" s="204"/>
      <c r="G105" s="204"/>
      <c r="H105" s="204"/>
      <c r="I105" s="205"/>
      <c r="J105" s="206">
        <f>J287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1"/>
      <c r="C106" s="202"/>
      <c r="D106" s="203" t="s">
        <v>245</v>
      </c>
      <c r="E106" s="204"/>
      <c r="F106" s="204"/>
      <c r="G106" s="204"/>
      <c r="H106" s="204"/>
      <c r="I106" s="205"/>
      <c r="J106" s="206">
        <f>J295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94"/>
      <c r="C107" s="195"/>
      <c r="D107" s="196" t="s">
        <v>246</v>
      </c>
      <c r="E107" s="197"/>
      <c r="F107" s="197"/>
      <c r="G107" s="197"/>
      <c r="H107" s="197"/>
      <c r="I107" s="198"/>
      <c r="J107" s="199">
        <f>J297</f>
        <v>0</v>
      </c>
      <c r="K107" s="195"/>
      <c r="L107" s="20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201"/>
      <c r="C108" s="202"/>
      <c r="D108" s="203" t="s">
        <v>247</v>
      </c>
      <c r="E108" s="204"/>
      <c r="F108" s="204"/>
      <c r="G108" s="204"/>
      <c r="H108" s="204"/>
      <c r="I108" s="205"/>
      <c r="J108" s="206">
        <f>J298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94"/>
      <c r="C109" s="195"/>
      <c r="D109" s="196" t="s">
        <v>100</v>
      </c>
      <c r="E109" s="197"/>
      <c r="F109" s="197"/>
      <c r="G109" s="197"/>
      <c r="H109" s="197"/>
      <c r="I109" s="198"/>
      <c r="J109" s="199">
        <f>J313</f>
        <v>0</v>
      </c>
      <c r="K109" s="195"/>
      <c r="L109" s="20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201"/>
      <c r="C110" s="202"/>
      <c r="D110" s="203" t="s">
        <v>248</v>
      </c>
      <c r="E110" s="204"/>
      <c r="F110" s="204"/>
      <c r="G110" s="204"/>
      <c r="H110" s="204"/>
      <c r="I110" s="205"/>
      <c r="J110" s="206">
        <f>J314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184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hidden="1"/>
    <row r="114" hidden="1"/>
    <row r="115" hidden="1"/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187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101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8" t="str">
        <f>E7</f>
        <v>Oprava propustku v km 69,380 - TÚ 2071</v>
      </c>
      <c r="F120" s="33"/>
      <c r="G120" s="33"/>
      <c r="H120" s="33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91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02 - Oprava propustku v km 69,380</v>
      </c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 xml:space="preserve"> </v>
      </c>
      <c r="G124" s="41"/>
      <c r="H124" s="41"/>
      <c r="I124" s="148" t="s">
        <v>22</v>
      </c>
      <c r="J124" s="80" t="str">
        <f>IF(J12="","",J12)</f>
        <v>6. 12. 2019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 xml:space="preserve"> </v>
      </c>
      <c r="G126" s="41"/>
      <c r="H126" s="41"/>
      <c r="I126" s="148" t="s">
        <v>29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27</v>
      </c>
      <c r="D127" s="41"/>
      <c r="E127" s="41"/>
      <c r="F127" s="28" t="str">
        <f>IF(E18="","",E18)</f>
        <v>Vyplň údaj</v>
      </c>
      <c r="G127" s="41"/>
      <c r="H127" s="41"/>
      <c r="I127" s="148" t="s">
        <v>31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8"/>
      <c r="B129" s="209"/>
      <c r="C129" s="210" t="s">
        <v>102</v>
      </c>
      <c r="D129" s="211" t="s">
        <v>58</v>
      </c>
      <c r="E129" s="211" t="s">
        <v>54</v>
      </c>
      <c r="F129" s="211" t="s">
        <v>55</v>
      </c>
      <c r="G129" s="211" t="s">
        <v>103</v>
      </c>
      <c r="H129" s="211" t="s">
        <v>104</v>
      </c>
      <c r="I129" s="212" t="s">
        <v>105</v>
      </c>
      <c r="J129" s="211" t="s">
        <v>95</v>
      </c>
      <c r="K129" s="213" t="s">
        <v>106</v>
      </c>
      <c r="L129" s="214"/>
      <c r="M129" s="101" t="s">
        <v>1</v>
      </c>
      <c r="N129" s="102" t="s">
        <v>37</v>
      </c>
      <c r="O129" s="102" t="s">
        <v>107</v>
      </c>
      <c r="P129" s="102" t="s">
        <v>108</v>
      </c>
      <c r="Q129" s="102" t="s">
        <v>109</v>
      </c>
      <c r="R129" s="102" t="s">
        <v>110</v>
      </c>
      <c r="S129" s="102" t="s">
        <v>111</v>
      </c>
      <c r="T129" s="103" t="s">
        <v>112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9"/>
      <c r="B130" s="40"/>
      <c r="C130" s="108" t="s">
        <v>113</v>
      </c>
      <c r="D130" s="41"/>
      <c r="E130" s="41"/>
      <c r="F130" s="41"/>
      <c r="G130" s="41"/>
      <c r="H130" s="41"/>
      <c r="I130" s="145"/>
      <c r="J130" s="215">
        <f>BK130</f>
        <v>0</v>
      </c>
      <c r="K130" s="41"/>
      <c r="L130" s="45"/>
      <c r="M130" s="104"/>
      <c r="N130" s="216"/>
      <c r="O130" s="105"/>
      <c r="P130" s="217">
        <f>P131+P297+P313</f>
        <v>0</v>
      </c>
      <c r="Q130" s="105"/>
      <c r="R130" s="217">
        <f>R131+R297+R313</f>
        <v>543.9988546308</v>
      </c>
      <c r="S130" s="105"/>
      <c r="T130" s="218">
        <f>T131+T297+T313</f>
        <v>108.08678999999999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72</v>
      </c>
      <c r="AU130" s="18" t="s">
        <v>97</v>
      </c>
      <c r="BK130" s="219">
        <f>BK131+BK297+BK313</f>
        <v>0</v>
      </c>
    </row>
    <row r="131" s="12" customFormat="1" ht="25.92" customHeight="1">
      <c r="A131" s="12"/>
      <c r="B131" s="220"/>
      <c r="C131" s="221"/>
      <c r="D131" s="222" t="s">
        <v>72</v>
      </c>
      <c r="E131" s="223" t="s">
        <v>114</v>
      </c>
      <c r="F131" s="223" t="s">
        <v>115</v>
      </c>
      <c r="G131" s="221"/>
      <c r="H131" s="221"/>
      <c r="I131" s="224"/>
      <c r="J131" s="225">
        <f>BK131</f>
        <v>0</v>
      </c>
      <c r="K131" s="221"/>
      <c r="L131" s="226"/>
      <c r="M131" s="227"/>
      <c r="N131" s="228"/>
      <c r="O131" s="228"/>
      <c r="P131" s="229">
        <f>P132+P197+P224+P240+P255+P263+P295</f>
        <v>0</v>
      </c>
      <c r="Q131" s="228"/>
      <c r="R131" s="229">
        <f>R132+R197+R224+R240+R255+R263+R295</f>
        <v>543.90285463079999</v>
      </c>
      <c r="S131" s="228"/>
      <c r="T131" s="230">
        <f>T132+T197+T224+T240+T255+T263+T295</f>
        <v>108.08678999999999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81</v>
      </c>
      <c r="AT131" s="232" t="s">
        <v>72</v>
      </c>
      <c r="AU131" s="232" t="s">
        <v>73</v>
      </c>
      <c r="AY131" s="231" t="s">
        <v>116</v>
      </c>
      <c r="BK131" s="233">
        <f>BK132+BK197+BK224+BK240+BK255+BK263+BK295</f>
        <v>0</v>
      </c>
    </row>
    <row r="132" s="12" customFormat="1" ht="22.8" customHeight="1">
      <c r="A132" s="12"/>
      <c r="B132" s="220"/>
      <c r="C132" s="221"/>
      <c r="D132" s="222" t="s">
        <v>72</v>
      </c>
      <c r="E132" s="234" t="s">
        <v>81</v>
      </c>
      <c r="F132" s="234" t="s">
        <v>249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SUM(P133:P196)</f>
        <v>0</v>
      </c>
      <c r="Q132" s="228"/>
      <c r="R132" s="229">
        <f>SUM(R133:R196)</f>
        <v>361.59935547719999</v>
      </c>
      <c r="S132" s="228"/>
      <c r="T132" s="230">
        <f>SUM(T133:T196)</f>
        <v>4.4736000000000002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81</v>
      </c>
      <c r="AT132" s="232" t="s">
        <v>72</v>
      </c>
      <c r="AU132" s="232" t="s">
        <v>81</v>
      </c>
      <c r="AY132" s="231" t="s">
        <v>116</v>
      </c>
      <c r="BK132" s="233">
        <f>SUM(BK133:BK196)</f>
        <v>0</v>
      </c>
    </row>
    <row r="133" s="2" customFormat="1" ht="21.75" customHeight="1">
      <c r="A133" s="39"/>
      <c r="B133" s="40"/>
      <c r="C133" s="236" t="s">
        <v>81</v>
      </c>
      <c r="D133" s="236" t="s">
        <v>119</v>
      </c>
      <c r="E133" s="237" t="s">
        <v>250</v>
      </c>
      <c r="F133" s="238" t="s">
        <v>251</v>
      </c>
      <c r="G133" s="239" t="s">
        <v>252</v>
      </c>
      <c r="H133" s="240">
        <v>126</v>
      </c>
      <c r="I133" s="241"/>
      <c r="J133" s="242">
        <f>ROUND(I133*H133,2)</f>
        <v>0</v>
      </c>
      <c r="K133" s="238" t="s">
        <v>253</v>
      </c>
      <c r="L133" s="45"/>
      <c r="M133" s="243" t="s">
        <v>1</v>
      </c>
      <c r="N133" s="244" t="s">
        <v>38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124</v>
      </c>
      <c r="AT133" s="247" t="s">
        <v>119</v>
      </c>
      <c r="AU133" s="247" t="s">
        <v>83</v>
      </c>
      <c r="AY133" s="18" t="s">
        <v>116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81</v>
      </c>
      <c r="BK133" s="248">
        <f>ROUND(I133*H133,2)</f>
        <v>0</v>
      </c>
      <c r="BL133" s="18" t="s">
        <v>124</v>
      </c>
      <c r="BM133" s="247" t="s">
        <v>254</v>
      </c>
    </row>
    <row r="134" s="13" customFormat="1">
      <c r="A134" s="13"/>
      <c r="B134" s="249"/>
      <c r="C134" s="250"/>
      <c r="D134" s="251" t="s">
        <v>130</v>
      </c>
      <c r="E134" s="252" t="s">
        <v>1</v>
      </c>
      <c r="F134" s="253" t="s">
        <v>255</v>
      </c>
      <c r="G134" s="250"/>
      <c r="H134" s="254">
        <v>126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130</v>
      </c>
      <c r="AU134" s="260" t="s">
        <v>83</v>
      </c>
      <c r="AV134" s="13" t="s">
        <v>83</v>
      </c>
      <c r="AW134" s="13" t="s">
        <v>30</v>
      </c>
      <c r="AX134" s="13" t="s">
        <v>81</v>
      </c>
      <c r="AY134" s="260" t="s">
        <v>116</v>
      </c>
    </row>
    <row r="135" s="2" customFormat="1" ht="16.5" customHeight="1">
      <c r="A135" s="39"/>
      <c r="B135" s="40"/>
      <c r="C135" s="236" t="s">
        <v>83</v>
      </c>
      <c r="D135" s="236" t="s">
        <v>119</v>
      </c>
      <c r="E135" s="237" t="s">
        <v>256</v>
      </c>
      <c r="F135" s="238" t="s">
        <v>257</v>
      </c>
      <c r="G135" s="239" t="s">
        <v>252</v>
      </c>
      <c r="H135" s="240">
        <v>126</v>
      </c>
      <c r="I135" s="241"/>
      <c r="J135" s="242">
        <f>ROUND(I135*H135,2)</f>
        <v>0</v>
      </c>
      <c r="K135" s="238" t="s">
        <v>253</v>
      </c>
      <c r="L135" s="45"/>
      <c r="M135" s="243" t="s">
        <v>1</v>
      </c>
      <c r="N135" s="244" t="s">
        <v>38</v>
      </c>
      <c r="O135" s="92"/>
      <c r="P135" s="245">
        <f>O135*H135</f>
        <v>0</v>
      </c>
      <c r="Q135" s="245">
        <v>0.00018000000000000001</v>
      </c>
      <c r="R135" s="245">
        <f>Q135*H135</f>
        <v>0.022680000000000002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124</v>
      </c>
      <c r="AT135" s="247" t="s">
        <v>119</v>
      </c>
      <c r="AU135" s="247" t="s">
        <v>83</v>
      </c>
      <c r="AY135" s="18" t="s">
        <v>116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81</v>
      </c>
      <c r="BK135" s="248">
        <f>ROUND(I135*H135,2)</f>
        <v>0</v>
      </c>
      <c r="BL135" s="18" t="s">
        <v>124</v>
      </c>
      <c r="BM135" s="247" t="s">
        <v>258</v>
      </c>
    </row>
    <row r="136" s="13" customFormat="1">
      <c r="A136" s="13"/>
      <c r="B136" s="249"/>
      <c r="C136" s="250"/>
      <c r="D136" s="251" t="s">
        <v>130</v>
      </c>
      <c r="E136" s="252" t="s">
        <v>1</v>
      </c>
      <c r="F136" s="253" t="s">
        <v>259</v>
      </c>
      <c r="G136" s="250"/>
      <c r="H136" s="254">
        <v>126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130</v>
      </c>
      <c r="AU136" s="260" t="s">
        <v>83</v>
      </c>
      <c r="AV136" s="13" t="s">
        <v>83</v>
      </c>
      <c r="AW136" s="13" t="s">
        <v>30</v>
      </c>
      <c r="AX136" s="13" t="s">
        <v>81</v>
      </c>
      <c r="AY136" s="260" t="s">
        <v>116</v>
      </c>
    </row>
    <row r="137" s="2" customFormat="1" ht="21.75" customHeight="1">
      <c r="A137" s="39"/>
      <c r="B137" s="40"/>
      <c r="C137" s="236" t="s">
        <v>132</v>
      </c>
      <c r="D137" s="236" t="s">
        <v>119</v>
      </c>
      <c r="E137" s="237" t="s">
        <v>260</v>
      </c>
      <c r="F137" s="238" t="s">
        <v>261</v>
      </c>
      <c r="G137" s="239" t="s">
        <v>252</v>
      </c>
      <c r="H137" s="240">
        <v>9.3200000000000003</v>
      </c>
      <c r="I137" s="241"/>
      <c r="J137" s="242">
        <f>ROUND(I137*H137,2)</f>
        <v>0</v>
      </c>
      <c r="K137" s="238" t="s">
        <v>253</v>
      </c>
      <c r="L137" s="45"/>
      <c r="M137" s="243" t="s">
        <v>1</v>
      </c>
      <c r="N137" s="244" t="s">
        <v>38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0.47999999999999998</v>
      </c>
      <c r="T137" s="246">
        <f>S137*H137</f>
        <v>4.4736000000000002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124</v>
      </c>
      <c r="AT137" s="247" t="s">
        <v>119</v>
      </c>
      <c r="AU137" s="247" t="s">
        <v>83</v>
      </c>
      <c r="AY137" s="18" t="s">
        <v>116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81</v>
      </c>
      <c r="BK137" s="248">
        <f>ROUND(I137*H137,2)</f>
        <v>0</v>
      </c>
      <c r="BL137" s="18" t="s">
        <v>124</v>
      </c>
      <c r="BM137" s="247" t="s">
        <v>262</v>
      </c>
    </row>
    <row r="138" s="2" customFormat="1">
      <c r="A138" s="39"/>
      <c r="B138" s="40"/>
      <c r="C138" s="41"/>
      <c r="D138" s="251" t="s">
        <v>193</v>
      </c>
      <c r="E138" s="41"/>
      <c r="F138" s="271" t="s">
        <v>263</v>
      </c>
      <c r="G138" s="41"/>
      <c r="H138" s="41"/>
      <c r="I138" s="145"/>
      <c r="J138" s="41"/>
      <c r="K138" s="41"/>
      <c r="L138" s="45"/>
      <c r="M138" s="272"/>
      <c r="N138" s="273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193</v>
      </c>
      <c r="AU138" s="18" t="s">
        <v>83</v>
      </c>
    </row>
    <row r="139" s="13" customFormat="1">
      <c r="A139" s="13"/>
      <c r="B139" s="249"/>
      <c r="C139" s="250"/>
      <c r="D139" s="251" t="s">
        <v>130</v>
      </c>
      <c r="E139" s="252" t="s">
        <v>1</v>
      </c>
      <c r="F139" s="253" t="s">
        <v>264</v>
      </c>
      <c r="G139" s="250"/>
      <c r="H139" s="254">
        <v>9.3200000000000003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130</v>
      </c>
      <c r="AU139" s="260" t="s">
        <v>83</v>
      </c>
      <c r="AV139" s="13" t="s">
        <v>83</v>
      </c>
      <c r="AW139" s="13" t="s">
        <v>30</v>
      </c>
      <c r="AX139" s="13" t="s">
        <v>81</v>
      </c>
      <c r="AY139" s="260" t="s">
        <v>116</v>
      </c>
    </row>
    <row r="140" s="2" customFormat="1" ht="16.5" customHeight="1">
      <c r="A140" s="39"/>
      <c r="B140" s="40"/>
      <c r="C140" s="236" t="s">
        <v>124</v>
      </c>
      <c r="D140" s="236" t="s">
        <v>119</v>
      </c>
      <c r="E140" s="237" t="s">
        <v>265</v>
      </c>
      <c r="F140" s="238" t="s">
        <v>266</v>
      </c>
      <c r="G140" s="239" t="s">
        <v>186</v>
      </c>
      <c r="H140" s="240">
        <v>12</v>
      </c>
      <c r="I140" s="241"/>
      <c r="J140" s="242">
        <f>ROUND(I140*H140,2)</f>
        <v>0</v>
      </c>
      <c r="K140" s="238" t="s">
        <v>253</v>
      </c>
      <c r="L140" s="45"/>
      <c r="M140" s="243" t="s">
        <v>1</v>
      </c>
      <c r="N140" s="244" t="s">
        <v>38</v>
      </c>
      <c r="O140" s="92"/>
      <c r="P140" s="245">
        <f>O140*H140</f>
        <v>0</v>
      </c>
      <c r="Q140" s="245">
        <v>0.017971748100000001</v>
      </c>
      <c r="R140" s="245">
        <f>Q140*H140</f>
        <v>0.21566097719999999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124</v>
      </c>
      <c r="AT140" s="247" t="s">
        <v>119</v>
      </c>
      <c r="AU140" s="247" t="s">
        <v>83</v>
      </c>
      <c r="AY140" s="18" t="s">
        <v>116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81</v>
      </c>
      <c r="BK140" s="248">
        <f>ROUND(I140*H140,2)</f>
        <v>0</v>
      </c>
      <c r="BL140" s="18" t="s">
        <v>124</v>
      </c>
      <c r="BM140" s="247" t="s">
        <v>267</v>
      </c>
    </row>
    <row r="141" s="2" customFormat="1" ht="21.75" customHeight="1">
      <c r="A141" s="39"/>
      <c r="B141" s="40"/>
      <c r="C141" s="236" t="s">
        <v>117</v>
      </c>
      <c r="D141" s="236" t="s">
        <v>119</v>
      </c>
      <c r="E141" s="237" t="s">
        <v>268</v>
      </c>
      <c r="F141" s="238" t="s">
        <v>269</v>
      </c>
      <c r="G141" s="239" t="s">
        <v>270</v>
      </c>
      <c r="H141" s="240">
        <v>96</v>
      </c>
      <c r="I141" s="241"/>
      <c r="J141" s="242">
        <f>ROUND(I141*H141,2)</f>
        <v>0</v>
      </c>
      <c r="K141" s="238" t="s">
        <v>253</v>
      </c>
      <c r="L141" s="45"/>
      <c r="M141" s="243" t="s">
        <v>1</v>
      </c>
      <c r="N141" s="244" t="s">
        <v>38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124</v>
      </c>
      <c r="AT141" s="247" t="s">
        <v>119</v>
      </c>
      <c r="AU141" s="247" t="s">
        <v>83</v>
      </c>
      <c r="AY141" s="18" t="s">
        <v>116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81</v>
      </c>
      <c r="BK141" s="248">
        <f>ROUND(I141*H141,2)</f>
        <v>0</v>
      </c>
      <c r="BL141" s="18" t="s">
        <v>124</v>
      </c>
      <c r="BM141" s="247" t="s">
        <v>271</v>
      </c>
    </row>
    <row r="142" s="2" customFormat="1">
      <c r="A142" s="39"/>
      <c r="B142" s="40"/>
      <c r="C142" s="41"/>
      <c r="D142" s="251" t="s">
        <v>193</v>
      </c>
      <c r="E142" s="41"/>
      <c r="F142" s="271" t="s">
        <v>272</v>
      </c>
      <c r="G142" s="41"/>
      <c r="H142" s="41"/>
      <c r="I142" s="145"/>
      <c r="J142" s="41"/>
      <c r="K142" s="41"/>
      <c r="L142" s="45"/>
      <c r="M142" s="272"/>
      <c r="N142" s="273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193</v>
      </c>
      <c r="AU142" s="18" t="s">
        <v>83</v>
      </c>
    </row>
    <row r="143" s="13" customFormat="1">
      <c r="A143" s="13"/>
      <c r="B143" s="249"/>
      <c r="C143" s="250"/>
      <c r="D143" s="251" t="s">
        <v>130</v>
      </c>
      <c r="E143" s="252" t="s">
        <v>1</v>
      </c>
      <c r="F143" s="253" t="s">
        <v>273</v>
      </c>
      <c r="G143" s="250"/>
      <c r="H143" s="254">
        <v>96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130</v>
      </c>
      <c r="AU143" s="260" t="s">
        <v>83</v>
      </c>
      <c r="AV143" s="13" t="s">
        <v>83</v>
      </c>
      <c r="AW143" s="13" t="s">
        <v>30</v>
      </c>
      <c r="AX143" s="13" t="s">
        <v>81</v>
      </c>
      <c r="AY143" s="260" t="s">
        <v>116</v>
      </c>
    </row>
    <row r="144" s="2" customFormat="1" ht="21.75" customHeight="1">
      <c r="A144" s="39"/>
      <c r="B144" s="40"/>
      <c r="C144" s="236" t="s">
        <v>148</v>
      </c>
      <c r="D144" s="236" t="s">
        <v>119</v>
      </c>
      <c r="E144" s="237" t="s">
        <v>274</v>
      </c>
      <c r="F144" s="238" t="s">
        <v>275</v>
      </c>
      <c r="G144" s="239" t="s">
        <v>276</v>
      </c>
      <c r="H144" s="240">
        <v>7</v>
      </c>
      <c r="I144" s="241"/>
      <c r="J144" s="242">
        <f>ROUND(I144*H144,2)</f>
        <v>0</v>
      </c>
      <c r="K144" s="238" t="s">
        <v>253</v>
      </c>
      <c r="L144" s="45"/>
      <c r="M144" s="243" t="s">
        <v>1</v>
      </c>
      <c r="N144" s="244" t="s">
        <v>38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124</v>
      </c>
      <c r="AT144" s="247" t="s">
        <v>119</v>
      </c>
      <c r="AU144" s="247" t="s">
        <v>83</v>
      </c>
      <c r="AY144" s="18" t="s">
        <v>116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81</v>
      </c>
      <c r="BK144" s="248">
        <f>ROUND(I144*H144,2)</f>
        <v>0</v>
      </c>
      <c r="BL144" s="18" t="s">
        <v>124</v>
      </c>
      <c r="BM144" s="247" t="s">
        <v>277</v>
      </c>
    </row>
    <row r="145" s="13" customFormat="1">
      <c r="A145" s="13"/>
      <c r="B145" s="249"/>
      <c r="C145" s="250"/>
      <c r="D145" s="251" t="s">
        <v>130</v>
      </c>
      <c r="E145" s="252" t="s">
        <v>1</v>
      </c>
      <c r="F145" s="253" t="s">
        <v>153</v>
      </c>
      <c r="G145" s="250"/>
      <c r="H145" s="254">
        <v>7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130</v>
      </c>
      <c r="AU145" s="260" t="s">
        <v>83</v>
      </c>
      <c r="AV145" s="13" t="s">
        <v>83</v>
      </c>
      <c r="AW145" s="13" t="s">
        <v>30</v>
      </c>
      <c r="AX145" s="13" t="s">
        <v>81</v>
      </c>
      <c r="AY145" s="260" t="s">
        <v>116</v>
      </c>
    </row>
    <row r="146" s="2" customFormat="1" ht="21.75" customHeight="1">
      <c r="A146" s="39"/>
      <c r="B146" s="40"/>
      <c r="C146" s="236" t="s">
        <v>153</v>
      </c>
      <c r="D146" s="236" t="s">
        <v>119</v>
      </c>
      <c r="E146" s="237" t="s">
        <v>278</v>
      </c>
      <c r="F146" s="238" t="s">
        <v>279</v>
      </c>
      <c r="G146" s="239" t="s">
        <v>186</v>
      </c>
      <c r="H146" s="240">
        <v>15</v>
      </c>
      <c r="I146" s="241"/>
      <c r="J146" s="242">
        <f>ROUND(I146*H146,2)</f>
        <v>0</v>
      </c>
      <c r="K146" s="238" t="s">
        <v>253</v>
      </c>
      <c r="L146" s="45"/>
      <c r="M146" s="243" t="s">
        <v>1</v>
      </c>
      <c r="N146" s="244" t="s">
        <v>38</v>
      </c>
      <c r="O146" s="92"/>
      <c r="P146" s="245">
        <f>O146*H146</f>
        <v>0</v>
      </c>
      <c r="Q146" s="245">
        <v>0.036904300000000001</v>
      </c>
      <c r="R146" s="245">
        <f>Q146*H146</f>
        <v>0.55356450000000001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124</v>
      </c>
      <c r="AT146" s="247" t="s">
        <v>119</v>
      </c>
      <c r="AU146" s="247" t="s">
        <v>83</v>
      </c>
      <c r="AY146" s="18" t="s">
        <v>116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81</v>
      </c>
      <c r="BK146" s="248">
        <f>ROUND(I146*H146,2)</f>
        <v>0</v>
      </c>
      <c r="BL146" s="18" t="s">
        <v>124</v>
      </c>
      <c r="BM146" s="247" t="s">
        <v>280</v>
      </c>
    </row>
    <row r="147" s="2" customFormat="1">
      <c r="A147" s="39"/>
      <c r="B147" s="40"/>
      <c r="C147" s="41"/>
      <c r="D147" s="251" t="s">
        <v>193</v>
      </c>
      <c r="E147" s="41"/>
      <c r="F147" s="271" t="s">
        <v>281</v>
      </c>
      <c r="G147" s="41"/>
      <c r="H147" s="41"/>
      <c r="I147" s="145"/>
      <c r="J147" s="41"/>
      <c r="K147" s="41"/>
      <c r="L147" s="45"/>
      <c r="M147" s="272"/>
      <c r="N147" s="273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193</v>
      </c>
      <c r="AU147" s="18" t="s">
        <v>83</v>
      </c>
    </row>
    <row r="148" s="13" customFormat="1">
      <c r="A148" s="13"/>
      <c r="B148" s="249"/>
      <c r="C148" s="250"/>
      <c r="D148" s="251" t="s">
        <v>130</v>
      </c>
      <c r="E148" s="252" t="s">
        <v>1</v>
      </c>
      <c r="F148" s="253" t="s">
        <v>8</v>
      </c>
      <c r="G148" s="250"/>
      <c r="H148" s="254">
        <v>15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130</v>
      </c>
      <c r="AU148" s="260" t="s">
        <v>83</v>
      </c>
      <c r="AV148" s="13" t="s">
        <v>83</v>
      </c>
      <c r="AW148" s="13" t="s">
        <v>30</v>
      </c>
      <c r="AX148" s="13" t="s">
        <v>81</v>
      </c>
      <c r="AY148" s="260" t="s">
        <v>116</v>
      </c>
    </row>
    <row r="149" s="2" customFormat="1" ht="16.5" customHeight="1">
      <c r="A149" s="39"/>
      <c r="B149" s="40"/>
      <c r="C149" s="236" t="s">
        <v>145</v>
      </c>
      <c r="D149" s="236" t="s">
        <v>119</v>
      </c>
      <c r="E149" s="237" t="s">
        <v>282</v>
      </c>
      <c r="F149" s="238" t="s">
        <v>283</v>
      </c>
      <c r="G149" s="239" t="s">
        <v>128</v>
      </c>
      <c r="H149" s="240">
        <v>12.6</v>
      </c>
      <c r="I149" s="241"/>
      <c r="J149" s="242">
        <f>ROUND(I149*H149,2)</f>
        <v>0</v>
      </c>
      <c r="K149" s="238" t="s">
        <v>253</v>
      </c>
      <c r="L149" s="45"/>
      <c r="M149" s="243" t="s">
        <v>1</v>
      </c>
      <c r="N149" s="244" t="s">
        <v>38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124</v>
      </c>
      <c r="AT149" s="247" t="s">
        <v>119</v>
      </c>
      <c r="AU149" s="247" t="s">
        <v>83</v>
      </c>
      <c r="AY149" s="18" t="s">
        <v>116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81</v>
      </c>
      <c r="BK149" s="248">
        <f>ROUND(I149*H149,2)</f>
        <v>0</v>
      </c>
      <c r="BL149" s="18" t="s">
        <v>124</v>
      </c>
      <c r="BM149" s="247" t="s">
        <v>284</v>
      </c>
    </row>
    <row r="150" s="2" customFormat="1">
      <c r="A150" s="39"/>
      <c r="B150" s="40"/>
      <c r="C150" s="41"/>
      <c r="D150" s="251" t="s">
        <v>193</v>
      </c>
      <c r="E150" s="41"/>
      <c r="F150" s="271" t="s">
        <v>285</v>
      </c>
      <c r="G150" s="41"/>
      <c r="H150" s="41"/>
      <c r="I150" s="145"/>
      <c r="J150" s="41"/>
      <c r="K150" s="41"/>
      <c r="L150" s="45"/>
      <c r="M150" s="272"/>
      <c r="N150" s="273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193</v>
      </c>
      <c r="AU150" s="18" t="s">
        <v>83</v>
      </c>
    </row>
    <row r="151" s="13" customFormat="1">
      <c r="A151" s="13"/>
      <c r="B151" s="249"/>
      <c r="C151" s="250"/>
      <c r="D151" s="251" t="s">
        <v>130</v>
      </c>
      <c r="E151" s="252" t="s">
        <v>1</v>
      </c>
      <c r="F151" s="253" t="s">
        <v>286</v>
      </c>
      <c r="G151" s="250"/>
      <c r="H151" s="254">
        <v>12.6</v>
      </c>
      <c r="I151" s="255"/>
      <c r="J151" s="250"/>
      <c r="K151" s="250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130</v>
      </c>
      <c r="AU151" s="260" t="s">
        <v>83</v>
      </c>
      <c r="AV151" s="13" t="s">
        <v>83</v>
      </c>
      <c r="AW151" s="13" t="s">
        <v>30</v>
      </c>
      <c r="AX151" s="13" t="s">
        <v>81</v>
      </c>
      <c r="AY151" s="260" t="s">
        <v>116</v>
      </c>
    </row>
    <row r="152" s="2" customFormat="1" ht="21.75" customHeight="1">
      <c r="A152" s="39"/>
      <c r="B152" s="40"/>
      <c r="C152" s="236" t="s">
        <v>162</v>
      </c>
      <c r="D152" s="236" t="s">
        <v>119</v>
      </c>
      <c r="E152" s="237" t="s">
        <v>287</v>
      </c>
      <c r="F152" s="238" t="s">
        <v>288</v>
      </c>
      <c r="G152" s="239" t="s">
        <v>128</v>
      </c>
      <c r="H152" s="240">
        <v>134.161</v>
      </c>
      <c r="I152" s="241"/>
      <c r="J152" s="242">
        <f>ROUND(I152*H152,2)</f>
        <v>0</v>
      </c>
      <c r="K152" s="238" t="s">
        <v>253</v>
      </c>
      <c r="L152" s="45"/>
      <c r="M152" s="243" t="s">
        <v>1</v>
      </c>
      <c r="N152" s="244" t="s">
        <v>38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124</v>
      </c>
      <c r="AT152" s="247" t="s">
        <v>119</v>
      </c>
      <c r="AU152" s="247" t="s">
        <v>83</v>
      </c>
      <c r="AY152" s="18" t="s">
        <v>116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81</v>
      </c>
      <c r="BK152" s="248">
        <f>ROUND(I152*H152,2)</f>
        <v>0</v>
      </c>
      <c r="BL152" s="18" t="s">
        <v>124</v>
      </c>
      <c r="BM152" s="247" t="s">
        <v>289</v>
      </c>
    </row>
    <row r="153" s="13" customFormat="1">
      <c r="A153" s="13"/>
      <c r="B153" s="249"/>
      <c r="C153" s="250"/>
      <c r="D153" s="251" t="s">
        <v>130</v>
      </c>
      <c r="E153" s="252" t="s">
        <v>1</v>
      </c>
      <c r="F153" s="253" t="s">
        <v>290</v>
      </c>
      <c r="G153" s="250"/>
      <c r="H153" s="254">
        <v>196.81200000000001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130</v>
      </c>
      <c r="AU153" s="260" t="s">
        <v>83</v>
      </c>
      <c r="AV153" s="13" t="s">
        <v>83</v>
      </c>
      <c r="AW153" s="13" t="s">
        <v>30</v>
      </c>
      <c r="AX153" s="13" t="s">
        <v>73</v>
      </c>
      <c r="AY153" s="260" t="s">
        <v>116</v>
      </c>
    </row>
    <row r="154" s="13" customFormat="1">
      <c r="A154" s="13"/>
      <c r="B154" s="249"/>
      <c r="C154" s="250"/>
      <c r="D154" s="251" t="s">
        <v>130</v>
      </c>
      <c r="E154" s="252" t="s">
        <v>1</v>
      </c>
      <c r="F154" s="253" t="s">
        <v>291</v>
      </c>
      <c r="G154" s="250"/>
      <c r="H154" s="254">
        <v>-62.651000000000003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130</v>
      </c>
      <c r="AU154" s="260" t="s">
        <v>83</v>
      </c>
      <c r="AV154" s="13" t="s">
        <v>83</v>
      </c>
      <c r="AW154" s="13" t="s">
        <v>30</v>
      </c>
      <c r="AX154" s="13" t="s">
        <v>73</v>
      </c>
      <c r="AY154" s="260" t="s">
        <v>116</v>
      </c>
    </row>
    <row r="155" s="14" customFormat="1">
      <c r="A155" s="14"/>
      <c r="B155" s="274"/>
      <c r="C155" s="275"/>
      <c r="D155" s="251" t="s">
        <v>130</v>
      </c>
      <c r="E155" s="276" t="s">
        <v>1</v>
      </c>
      <c r="F155" s="277" t="s">
        <v>230</v>
      </c>
      <c r="G155" s="275"/>
      <c r="H155" s="278">
        <v>134.161</v>
      </c>
      <c r="I155" s="279"/>
      <c r="J155" s="275"/>
      <c r="K155" s="275"/>
      <c r="L155" s="280"/>
      <c r="M155" s="281"/>
      <c r="N155" s="282"/>
      <c r="O155" s="282"/>
      <c r="P155" s="282"/>
      <c r="Q155" s="282"/>
      <c r="R155" s="282"/>
      <c r="S155" s="282"/>
      <c r="T155" s="28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4" t="s">
        <v>130</v>
      </c>
      <c r="AU155" s="284" t="s">
        <v>83</v>
      </c>
      <c r="AV155" s="14" t="s">
        <v>124</v>
      </c>
      <c r="AW155" s="14" t="s">
        <v>30</v>
      </c>
      <c r="AX155" s="14" t="s">
        <v>81</v>
      </c>
      <c r="AY155" s="284" t="s">
        <v>116</v>
      </c>
    </row>
    <row r="156" s="2" customFormat="1" ht="16.5" customHeight="1">
      <c r="A156" s="39"/>
      <c r="B156" s="40"/>
      <c r="C156" s="236" t="s">
        <v>167</v>
      </c>
      <c r="D156" s="236" t="s">
        <v>119</v>
      </c>
      <c r="E156" s="237" t="s">
        <v>292</v>
      </c>
      <c r="F156" s="238" t="s">
        <v>293</v>
      </c>
      <c r="G156" s="239" t="s">
        <v>128</v>
      </c>
      <c r="H156" s="240">
        <v>2</v>
      </c>
      <c r="I156" s="241"/>
      <c r="J156" s="242">
        <f>ROUND(I156*H156,2)</f>
        <v>0</v>
      </c>
      <c r="K156" s="238" t="s">
        <v>253</v>
      </c>
      <c r="L156" s="45"/>
      <c r="M156" s="243" t="s">
        <v>1</v>
      </c>
      <c r="N156" s="244" t="s">
        <v>38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124</v>
      </c>
      <c r="AT156" s="247" t="s">
        <v>119</v>
      </c>
      <c r="AU156" s="247" t="s">
        <v>83</v>
      </c>
      <c r="AY156" s="18" t="s">
        <v>116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81</v>
      </c>
      <c r="BK156" s="248">
        <f>ROUND(I156*H156,2)</f>
        <v>0</v>
      </c>
      <c r="BL156" s="18" t="s">
        <v>124</v>
      </c>
      <c r="BM156" s="247" t="s">
        <v>294</v>
      </c>
    </row>
    <row r="157" s="2" customFormat="1">
      <c r="A157" s="39"/>
      <c r="B157" s="40"/>
      <c r="C157" s="41"/>
      <c r="D157" s="251" t="s">
        <v>193</v>
      </c>
      <c r="E157" s="41"/>
      <c r="F157" s="271" t="s">
        <v>295</v>
      </c>
      <c r="G157" s="41"/>
      <c r="H157" s="41"/>
      <c r="I157" s="145"/>
      <c r="J157" s="41"/>
      <c r="K157" s="41"/>
      <c r="L157" s="45"/>
      <c r="M157" s="272"/>
      <c r="N157" s="273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193</v>
      </c>
      <c r="AU157" s="18" t="s">
        <v>83</v>
      </c>
    </row>
    <row r="158" s="13" customFormat="1">
      <c r="A158" s="13"/>
      <c r="B158" s="249"/>
      <c r="C158" s="250"/>
      <c r="D158" s="251" t="s">
        <v>130</v>
      </c>
      <c r="E158" s="252" t="s">
        <v>1</v>
      </c>
      <c r="F158" s="253" t="s">
        <v>296</v>
      </c>
      <c r="G158" s="250"/>
      <c r="H158" s="254">
        <v>2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130</v>
      </c>
      <c r="AU158" s="260" t="s">
        <v>83</v>
      </c>
      <c r="AV158" s="13" t="s">
        <v>83</v>
      </c>
      <c r="AW158" s="13" t="s">
        <v>30</v>
      </c>
      <c r="AX158" s="13" t="s">
        <v>81</v>
      </c>
      <c r="AY158" s="260" t="s">
        <v>116</v>
      </c>
    </row>
    <row r="159" s="2" customFormat="1" ht="16.5" customHeight="1">
      <c r="A159" s="39"/>
      <c r="B159" s="40"/>
      <c r="C159" s="261" t="s">
        <v>172</v>
      </c>
      <c r="D159" s="261" t="s">
        <v>141</v>
      </c>
      <c r="E159" s="262" t="s">
        <v>297</v>
      </c>
      <c r="F159" s="263" t="s">
        <v>298</v>
      </c>
      <c r="G159" s="264" t="s">
        <v>144</v>
      </c>
      <c r="H159" s="265">
        <v>1.5</v>
      </c>
      <c r="I159" s="266"/>
      <c r="J159" s="267">
        <f>ROUND(I159*H159,2)</f>
        <v>0</v>
      </c>
      <c r="K159" s="263" t="s">
        <v>253</v>
      </c>
      <c r="L159" s="268"/>
      <c r="M159" s="269" t="s">
        <v>1</v>
      </c>
      <c r="N159" s="270" t="s">
        <v>38</v>
      </c>
      <c r="O159" s="92"/>
      <c r="P159" s="245">
        <f>O159*H159</f>
        <v>0</v>
      </c>
      <c r="Q159" s="245">
        <v>1</v>
      </c>
      <c r="R159" s="245">
        <f>Q159*H159</f>
        <v>1.5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145</v>
      </c>
      <c r="AT159" s="247" t="s">
        <v>141</v>
      </c>
      <c r="AU159" s="247" t="s">
        <v>83</v>
      </c>
      <c r="AY159" s="18" t="s">
        <v>116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81</v>
      </c>
      <c r="BK159" s="248">
        <f>ROUND(I159*H159,2)</f>
        <v>0</v>
      </c>
      <c r="BL159" s="18" t="s">
        <v>124</v>
      </c>
      <c r="BM159" s="247" t="s">
        <v>299</v>
      </c>
    </row>
    <row r="160" s="13" customFormat="1">
      <c r="A160" s="13"/>
      <c r="B160" s="249"/>
      <c r="C160" s="250"/>
      <c r="D160" s="251" t="s">
        <v>130</v>
      </c>
      <c r="E160" s="252" t="s">
        <v>1</v>
      </c>
      <c r="F160" s="253" t="s">
        <v>300</v>
      </c>
      <c r="G160" s="250"/>
      <c r="H160" s="254">
        <v>1.5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130</v>
      </c>
      <c r="AU160" s="260" t="s">
        <v>83</v>
      </c>
      <c r="AV160" s="13" t="s">
        <v>83</v>
      </c>
      <c r="AW160" s="13" t="s">
        <v>30</v>
      </c>
      <c r="AX160" s="13" t="s">
        <v>81</v>
      </c>
      <c r="AY160" s="260" t="s">
        <v>116</v>
      </c>
    </row>
    <row r="161" s="2" customFormat="1" ht="21.75" customHeight="1">
      <c r="A161" s="39"/>
      <c r="B161" s="40"/>
      <c r="C161" s="236" t="s">
        <v>178</v>
      </c>
      <c r="D161" s="236" t="s">
        <v>119</v>
      </c>
      <c r="E161" s="237" t="s">
        <v>301</v>
      </c>
      <c r="F161" s="238" t="s">
        <v>302</v>
      </c>
      <c r="G161" s="239" t="s">
        <v>128</v>
      </c>
      <c r="H161" s="240">
        <v>2</v>
      </c>
      <c r="I161" s="241"/>
      <c r="J161" s="242">
        <f>ROUND(I161*H161,2)</f>
        <v>0</v>
      </c>
      <c r="K161" s="238" t="s">
        <v>253</v>
      </c>
      <c r="L161" s="45"/>
      <c r="M161" s="243" t="s">
        <v>1</v>
      </c>
      <c r="N161" s="244" t="s">
        <v>38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124</v>
      </c>
      <c r="AT161" s="247" t="s">
        <v>119</v>
      </c>
      <c r="AU161" s="247" t="s">
        <v>83</v>
      </c>
      <c r="AY161" s="18" t="s">
        <v>116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81</v>
      </c>
      <c r="BK161" s="248">
        <f>ROUND(I161*H161,2)</f>
        <v>0</v>
      </c>
      <c r="BL161" s="18" t="s">
        <v>124</v>
      </c>
      <c r="BM161" s="247" t="s">
        <v>303</v>
      </c>
    </row>
    <row r="162" s="2" customFormat="1" ht="21.75" customHeight="1">
      <c r="A162" s="39"/>
      <c r="B162" s="40"/>
      <c r="C162" s="236" t="s">
        <v>183</v>
      </c>
      <c r="D162" s="236" t="s">
        <v>119</v>
      </c>
      <c r="E162" s="237" t="s">
        <v>304</v>
      </c>
      <c r="F162" s="238" t="s">
        <v>305</v>
      </c>
      <c r="G162" s="239" t="s">
        <v>128</v>
      </c>
      <c r="H162" s="240">
        <v>134.161</v>
      </c>
      <c r="I162" s="241"/>
      <c r="J162" s="242">
        <f>ROUND(I162*H162,2)</f>
        <v>0</v>
      </c>
      <c r="K162" s="238" t="s">
        <v>253</v>
      </c>
      <c r="L162" s="45"/>
      <c r="M162" s="243" t="s">
        <v>1</v>
      </c>
      <c r="N162" s="244" t="s">
        <v>38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124</v>
      </c>
      <c r="AT162" s="247" t="s">
        <v>119</v>
      </c>
      <c r="AU162" s="247" t="s">
        <v>83</v>
      </c>
      <c r="AY162" s="18" t="s">
        <v>116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81</v>
      </c>
      <c r="BK162" s="248">
        <f>ROUND(I162*H162,2)</f>
        <v>0</v>
      </c>
      <c r="BL162" s="18" t="s">
        <v>124</v>
      </c>
      <c r="BM162" s="247" t="s">
        <v>306</v>
      </c>
    </row>
    <row r="163" s="2" customFormat="1">
      <c r="A163" s="39"/>
      <c r="B163" s="40"/>
      <c r="C163" s="41"/>
      <c r="D163" s="251" t="s">
        <v>193</v>
      </c>
      <c r="E163" s="41"/>
      <c r="F163" s="271" t="s">
        <v>307</v>
      </c>
      <c r="G163" s="41"/>
      <c r="H163" s="41"/>
      <c r="I163" s="145"/>
      <c r="J163" s="41"/>
      <c r="K163" s="41"/>
      <c r="L163" s="45"/>
      <c r="M163" s="272"/>
      <c r="N163" s="273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193</v>
      </c>
      <c r="AU163" s="18" t="s">
        <v>83</v>
      </c>
    </row>
    <row r="164" s="13" customFormat="1">
      <c r="A164" s="13"/>
      <c r="B164" s="249"/>
      <c r="C164" s="250"/>
      <c r="D164" s="251" t="s">
        <v>130</v>
      </c>
      <c r="E164" s="252" t="s">
        <v>1</v>
      </c>
      <c r="F164" s="253" t="s">
        <v>308</v>
      </c>
      <c r="G164" s="250"/>
      <c r="H164" s="254">
        <v>134.161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130</v>
      </c>
      <c r="AU164" s="260" t="s">
        <v>83</v>
      </c>
      <c r="AV164" s="13" t="s">
        <v>83</v>
      </c>
      <c r="AW164" s="13" t="s">
        <v>30</v>
      </c>
      <c r="AX164" s="13" t="s">
        <v>73</v>
      </c>
      <c r="AY164" s="260" t="s">
        <v>116</v>
      </c>
    </row>
    <row r="165" s="14" customFormat="1">
      <c r="A165" s="14"/>
      <c r="B165" s="274"/>
      <c r="C165" s="275"/>
      <c r="D165" s="251" t="s">
        <v>130</v>
      </c>
      <c r="E165" s="276" t="s">
        <v>1</v>
      </c>
      <c r="F165" s="277" t="s">
        <v>230</v>
      </c>
      <c r="G165" s="275"/>
      <c r="H165" s="278">
        <v>134.161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4" t="s">
        <v>130</v>
      </c>
      <c r="AU165" s="284" t="s">
        <v>83</v>
      </c>
      <c r="AV165" s="14" t="s">
        <v>124</v>
      </c>
      <c r="AW165" s="14" t="s">
        <v>30</v>
      </c>
      <c r="AX165" s="14" t="s">
        <v>81</v>
      </c>
      <c r="AY165" s="284" t="s">
        <v>116</v>
      </c>
    </row>
    <row r="166" s="2" customFormat="1" ht="21.75" customHeight="1">
      <c r="A166" s="39"/>
      <c r="B166" s="40"/>
      <c r="C166" s="236" t="s">
        <v>189</v>
      </c>
      <c r="D166" s="236" t="s">
        <v>119</v>
      </c>
      <c r="E166" s="237" t="s">
        <v>309</v>
      </c>
      <c r="F166" s="238" t="s">
        <v>310</v>
      </c>
      <c r="G166" s="239" t="s">
        <v>128</v>
      </c>
      <c r="H166" s="240">
        <v>2683.2199999999998</v>
      </c>
      <c r="I166" s="241"/>
      <c r="J166" s="242">
        <f>ROUND(I166*H166,2)</f>
        <v>0</v>
      </c>
      <c r="K166" s="238" t="s">
        <v>253</v>
      </c>
      <c r="L166" s="45"/>
      <c r="M166" s="243" t="s">
        <v>1</v>
      </c>
      <c r="N166" s="244" t="s">
        <v>38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124</v>
      </c>
      <c r="AT166" s="247" t="s">
        <v>119</v>
      </c>
      <c r="AU166" s="247" t="s">
        <v>83</v>
      </c>
      <c r="AY166" s="18" t="s">
        <v>116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81</v>
      </c>
      <c r="BK166" s="248">
        <f>ROUND(I166*H166,2)</f>
        <v>0</v>
      </c>
      <c r="BL166" s="18" t="s">
        <v>124</v>
      </c>
      <c r="BM166" s="247" t="s">
        <v>311</v>
      </c>
    </row>
    <row r="167" s="2" customFormat="1">
      <c r="A167" s="39"/>
      <c r="B167" s="40"/>
      <c r="C167" s="41"/>
      <c r="D167" s="251" t="s">
        <v>193</v>
      </c>
      <c r="E167" s="41"/>
      <c r="F167" s="271" t="s">
        <v>307</v>
      </c>
      <c r="G167" s="41"/>
      <c r="H167" s="41"/>
      <c r="I167" s="145"/>
      <c r="J167" s="41"/>
      <c r="K167" s="41"/>
      <c r="L167" s="45"/>
      <c r="M167" s="272"/>
      <c r="N167" s="273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193</v>
      </c>
      <c r="AU167" s="18" t="s">
        <v>83</v>
      </c>
    </row>
    <row r="168" s="13" customFormat="1">
      <c r="A168" s="13"/>
      <c r="B168" s="249"/>
      <c r="C168" s="250"/>
      <c r="D168" s="251" t="s">
        <v>130</v>
      </c>
      <c r="E168" s="252" t="s">
        <v>1</v>
      </c>
      <c r="F168" s="253" t="s">
        <v>312</v>
      </c>
      <c r="G168" s="250"/>
      <c r="H168" s="254">
        <v>1341.6099999999999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130</v>
      </c>
      <c r="AU168" s="260" t="s">
        <v>83</v>
      </c>
      <c r="AV168" s="13" t="s">
        <v>83</v>
      </c>
      <c r="AW168" s="13" t="s">
        <v>30</v>
      </c>
      <c r="AX168" s="13" t="s">
        <v>81</v>
      </c>
      <c r="AY168" s="260" t="s">
        <v>116</v>
      </c>
    </row>
    <row r="169" s="13" customFormat="1">
      <c r="A169" s="13"/>
      <c r="B169" s="249"/>
      <c r="C169" s="250"/>
      <c r="D169" s="251" t="s">
        <v>130</v>
      </c>
      <c r="E169" s="250"/>
      <c r="F169" s="253" t="s">
        <v>313</v>
      </c>
      <c r="G169" s="250"/>
      <c r="H169" s="254">
        <v>2683.2199999999998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130</v>
      </c>
      <c r="AU169" s="260" t="s">
        <v>83</v>
      </c>
      <c r="AV169" s="13" t="s">
        <v>83</v>
      </c>
      <c r="AW169" s="13" t="s">
        <v>4</v>
      </c>
      <c r="AX169" s="13" t="s">
        <v>81</v>
      </c>
      <c r="AY169" s="260" t="s">
        <v>116</v>
      </c>
    </row>
    <row r="170" s="2" customFormat="1" ht="21.75" customHeight="1">
      <c r="A170" s="39"/>
      <c r="B170" s="40"/>
      <c r="C170" s="236" t="s">
        <v>8</v>
      </c>
      <c r="D170" s="236" t="s">
        <v>119</v>
      </c>
      <c r="E170" s="237" t="s">
        <v>314</v>
      </c>
      <c r="F170" s="238" t="s">
        <v>315</v>
      </c>
      <c r="G170" s="239" t="s">
        <v>144</v>
      </c>
      <c r="H170" s="240">
        <v>434.68200000000002</v>
      </c>
      <c r="I170" s="241"/>
      <c r="J170" s="242">
        <f>ROUND(I170*H170,2)</f>
        <v>0</v>
      </c>
      <c r="K170" s="238" t="s">
        <v>253</v>
      </c>
      <c r="L170" s="45"/>
      <c r="M170" s="243" t="s">
        <v>1</v>
      </c>
      <c r="N170" s="244" t="s">
        <v>38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124</v>
      </c>
      <c r="AT170" s="247" t="s">
        <v>119</v>
      </c>
      <c r="AU170" s="247" t="s">
        <v>83</v>
      </c>
      <c r="AY170" s="18" t="s">
        <v>116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81</v>
      </c>
      <c r="BK170" s="248">
        <f>ROUND(I170*H170,2)</f>
        <v>0</v>
      </c>
      <c r="BL170" s="18" t="s">
        <v>124</v>
      </c>
      <c r="BM170" s="247" t="s">
        <v>316</v>
      </c>
    </row>
    <row r="171" s="2" customFormat="1">
      <c r="A171" s="39"/>
      <c r="B171" s="40"/>
      <c r="C171" s="41"/>
      <c r="D171" s="251" t="s">
        <v>193</v>
      </c>
      <c r="E171" s="41"/>
      <c r="F171" s="271" t="s">
        <v>317</v>
      </c>
      <c r="G171" s="41"/>
      <c r="H171" s="41"/>
      <c r="I171" s="145"/>
      <c r="J171" s="41"/>
      <c r="K171" s="41"/>
      <c r="L171" s="45"/>
      <c r="M171" s="272"/>
      <c r="N171" s="273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193</v>
      </c>
      <c r="AU171" s="18" t="s">
        <v>83</v>
      </c>
    </row>
    <row r="172" s="13" customFormat="1">
      <c r="A172" s="13"/>
      <c r="B172" s="249"/>
      <c r="C172" s="250"/>
      <c r="D172" s="251" t="s">
        <v>130</v>
      </c>
      <c r="E172" s="252" t="s">
        <v>1</v>
      </c>
      <c r="F172" s="253" t="s">
        <v>318</v>
      </c>
      <c r="G172" s="250"/>
      <c r="H172" s="254">
        <v>241.49000000000001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130</v>
      </c>
      <c r="AU172" s="260" t="s">
        <v>83</v>
      </c>
      <c r="AV172" s="13" t="s">
        <v>83</v>
      </c>
      <c r="AW172" s="13" t="s">
        <v>30</v>
      </c>
      <c r="AX172" s="13" t="s">
        <v>81</v>
      </c>
      <c r="AY172" s="260" t="s">
        <v>116</v>
      </c>
    </row>
    <row r="173" s="13" customFormat="1">
      <c r="A173" s="13"/>
      <c r="B173" s="249"/>
      <c r="C173" s="250"/>
      <c r="D173" s="251" t="s">
        <v>130</v>
      </c>
      <c r="E173" s="250"/>
      <c r="F173" s="253" t="s">
        <v>319</v>
      </c>
      <c r="G173" s="250"/>
      <c r="H173" s="254">
        <v>434.68200000000002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130</v>
      </c>
      <c r="AU173" s="260" t="s">
        <v>83</v>
      </c>
      <c r="AV173" s="13" t="s">
        <v>83</v>
      </c>
      <c r="AW173" s="13" t="s">
        <v>4</v>
      </c>
      <c r="AX173" s="13" t="s">
        <v>81</v>
      </c>
      <c r="AY173" s="260" t="s">
        <v>116</v>
      </c>
    </row>
    <row r="174" s="2" customFormat="1" ht="21.75" customHeight="1">
      <c r="A174" s="39"/>
      <c r="B174" s="40"/>
      <c r="C174" s="236" t="s">
        <v>198</v>
      </c>
      <c r="D174" s="236" t="s">
        <v>119</v>
      </c>
      <c r="E174" s="237" t="s">
        <v>320</v>
      </c>
      <c r="F174" s="238" t="s">
        <v>321</v>
      </c>
      <c r="G174" s="239" t="s">
        <v>128</v>
      </c>
      <c r="H174" s="240">
        <v>198.05799999999999</v>
      </c>
      <c r="I174" s="241"/>
      <c r="J174" s="242">
        <f>ROUND(I174*H174,2)</f>
        <v>0</v>
      </c>
      <c r="K174" s="238" t="s">
        <v>253</v>
      </c>
      <c r="L174" s="45"/>
      <c r="M174" s="243" t="s">
        <v>1</v>
      </c>
      <c r="N174" s="244" t="s">
        <v>38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124</v>
      </c>
      <c r="AT174" s="247" t="s">
        <v>119</v>
      </c>
      <c r="AU174" s="247" t="s">
        <v>83</v>
      </c>
      <c r="AY174" s="18" t="s">
        <v>116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81</v>
      </c>
      <c r="BK174" s="248">
        <f>ROUND(I174*H174,2)</f>
        <v>0</v>
      </c>
      <c r="BL174" s="18" t="s">
        <v>124</v>
      </c>
      <c r="BM174" s="247" t="s">
        <v>322</v>
      </c>
    </row>
    <row r="175" s="13" customFormat="1">
      <c r="A175" s="13"/>
      <c r="B175" s="249"/>
      <c r="C175" s="250"/>
      <c r="D175" s="251" t="s">
        <v>130</v>
      </c>
      <c r="E175" s="252" t="s">
        <v>1</v>
      </c>
      <c r="F175" s="253" t="s">
        <v>323</v>
      </c>
      <c r="G175" s="250"/>
      <c r="H175" s="254">
        <v>279.41800000000001</v>
      </c>
      <c r="I175" s="255"/>
      <c r="J175" s="250"/>
      <c r="K175" s="250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130</v>
      </c>
      <c r="AU175" s="260" t="s">
        <v>83</v>
      </c>
      <c r="AV175" s="13" t="s">
        <v>83</v>
      </c>
      <c r="AW175" s="13" t="s">
        <v>30</v>
      </c>
      <c r="AX175" s="13" t="s">
        <v>73</v>
      </c>
      <c r="AY175" s="260" t="s">
        <v>116</v>
      </c>
    </row>
    <row r="176" s="13" customFormat="1">
      <c r="A176" s="13"/>
      <c r="B176" s="249"/>
      <c r="C176" s="250"/>
      <c r="D176" s="251" t="s">
        <v>130</v>
      </c>
      <c r="E176" s="252" t="s">
        <v>1</v>
      </c>
      <c r="F176" s="253" t="s">
        <v>324</v>
      </c>
      <c r="G176" s="250"/>
      <c r="H176" s="254">
        <v>-12.24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130</v>
      </c>
      <c r="AU176" s="260" t="s">
        <v>83</v>
      </c>
      <c r="AV176" s="13" t="s">
        <v>83</v>
      </c>
      <c r="AW176" s="13" t="s">
        <v>30</v>
      </c>
      <c r="AX176" s="13" t="s">
        <v>73</v>
      </c>
      <c r="AY176" s="260" t="s">
        <v>116</v>
      </c>
    </row>
    <row r="177" s="13" customFormat="1">
      <c r="A177" s="13"/>
      <c r="B177" s="249"/>
      <c r="C177" s="250"/>
      <c r="D177" s="251" t="s">
        <v>130</v>
      </c>
      <c r="E177" s="252" t="s">
        <v>1</v>
      </c>
      <c r="F177" s="253" t="s">
        <v>325</v>
      </c>
      <c r="G177" s="250"/>
      <c r="H177" s="254">
        <v>-69.120000000000005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130</v>
      </c>
      <c r="AU177" s="260" t="s">
        <v>83</v>
      </c>
      <c r="AV177" s="13" t="s">
        <v>83</v>
      </c>
      <c r="AW177" s="13" t="s">
        <v>30</v>
      </c>
      <c r="AX177" s="13" t="s">
        <v>73</v>
      </c>
      <c r="AY177" s="260" t="s">
        <v>116</v>
      </c>
    </row>
    <row r="178" s="14" customFormat="1">
      <c r="A178" s="14"/>
      <c r="B178" s="274"/>
      <c r="C178" s="275"/>
      <c r="D178" s="251" t="s">
        <v>130</v>
      </c>
      <c r="E178" s="276" t="s">
        <v>1</v>
      </c>
      <c r="F178" s="277" t="s">
        <v>230</v>
      </c>
      <c r="G178" s="275"/>
      <c r="H178" s="278">
        <v>198.05799999999999</v>
      </c>
      <c r="I178" s="279"/>
      <c r="J178" s="275"/>
      <c r="K178" s="275"/>
      <c r="L178" s="280"/>
      <c r="M178" s="281"/>
      <c r="N178" s="282"/>
      <c r="O178" s="282"/>
      <c r="P178" s="282"/>
      <c r="Q178" s="282"/>
      <c r="R178" s="282"/>
      <c r="S178" s="282"/>
      <c r="T178" s="28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4" t="s">
        <v>130</v>
      </c>
      <c r="AU178" s="284" t="s">
        <v>83</v>
      </c>
      <c r="AV178" s="14" t="s">
        <v>124</v>
      </c>
      <c r="AW178" s="14" t="s">
        <v>30</v>
      </c>
      <c r="AX178" s="14" t="s">
        <v>81</v>
      </c>
      <c r="AY178" s="284" t="s">
        <v>116</v>
      </c>
    </row>
    <row r="179" s="2" customFormat="1" ht="16.5" customHeight="1">
      <c r="A179" s="39"/>
      <c r="B179" s="40"/>
      <c r="C179" s="261" t="s">
        <v>204</v>
      </c>
      <c r="D179" s="261" t="s">
        <v>141</v>
      </c>
      <c r="E179" s="262" t="s">
        <v>326</v>
      </c>
      <c r="F179" s="263" t="s">
        <v>327</v>
      </c>
      <c r="G179" s="264" t="s">
        <v>144</v>
      </c>
      <c r="H179" s="265">
        <v>2.7999999999999998</v>
      </c>
      <c r="I179" s="266"/>
      <c r="J179" s="267">
        <f>ROUND(I179*H179,2)</f>
        <v>0</v>
      </c>
      <c r="K179" s="263" t="s">
        <v>253</v>
      </c>
      <c r="L179" s="268"/>
      <c r="M179" s="269" t="s">
        <v>1</v>
      </c>
      <c r="N179" s="270" t="s">
        <v>38</v>
      </c>
      <c r="O179" s="92"/>
      <c r="P179" s="245">
        <f>O179*H179</f>
        <v>0</v>
      </c>
      <c r="Q179" s="245">
        <v>1</v>
      </c>
      <c r="R179" s="245">
        <f>Q179*H179</f>
        <v>2.7999999999999998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145</v>
      </c>
      <c r="AT179" s="247" t="s">
        <v>141</v>
      </c>
      <c r="AU179" s="247" t="s">
        <v>83</v>
      </c>
      <c r="AY179" s="18" t="s">
        <v>116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81</v>
      </c>
      <c r="BK179" s="248">
        <f>ROUND(I179*H179,2)</f>
        <v>0</v>
      </c>
      <c r="BL179" s="18" t="s">
        <v>124</v>
      </c>
      <c r="BM179" s="247" t="s">
        <v>328</v>
      </c>
    </row>
    <row r="180" s="13" customFormat="1">
      <c r="A180" s="13"/>
      <c r="B180" s="249"/>
      <c r="C180" s="250"/>
      <c r="D180" s="251" t="s">
        <v>130</v>
      </c>
      <c r="E180" s="252" t="s">
        <v>1</v>
      </c>
      <c r="F180" s="253" t="s">
        <v>329</v>
      </c>
      <c r="G180" s="250"/>
      <c r="H180" s="254">
        <v>2.7999999999999998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130</v>
      </c>
      <c r="AU180" s="260" t="s">
        <v>83</v>
      </c>
      <c r="AV180" s="13" t="s">
        <v>83</v>
      </c>
      <c r="AW180" s="13" t="s">
        <v>30</v>
      </c>
      <c r="AX180" s="13" t="s">
        <v>81</v>
      </c>
      <c r="AY180" s="260" t="s">
        <v>116</v>
      </c>
    </row>
    <row r="181" s="2" customFormat="1" ht="16.5" customHeight="1">
      <c r="A181" s="39"/>
      <c r="B181" s="40"/>
      <c r="C181" s="261" t="s">
        <v>208</v>
      </c>
      <c r="D181" s="261" t="s">
        <v>141</v>
      </c>
      <c r="E181" s="262" t="s">
        <v>330</v>
      </c>
      <c r="F181" s="263" t="s">
        <v>331</v>
      </c>
      <c r="G181" s="264" t="s">
        <v>144</v>
      </c>
      <c r="H181" s="265">
        <v>356.50400000000002</v>
      </c>
      <c r="I181" s="266"/>
      <c r="J181" s="267">
        <f>ROUND(I181*H181,2)</f>
        <v>0</v>
      </c>
      <c r="K181" s="263" t="s">
        <v>253</v>
      </c>
      <c r="L181" s="268"/>
      <c r="M181" s="269" t="s">
        <v>1</v>
      </c>
      <c r="N181" s="270" t="s">
        <v>38</v>
      </c>
      <c r="O181" s="92"/>
      <c r="P181" s="245">
        <f>O181*H181</f>
        <v>0</v>
      </c>
      <c r="Q181" s="245">
        <v>1</v>
      </c>
      <c r="R181" s="245">
        <f>Q181*H181</f>
        <v>356.50400000000002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145</v>
      </c>
      <c r="AT181" s="247" t="s">
        <v>141</v>
      </c>
      <c r="AU181" s="247" t="s">
        <v>83</v>
      </c>
      <c r="AY181" s="18" t="s">
        <v>116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81</v>
      </c>
      <c r="BK181" s="248">
        <f>ROUND(I181*H181,2)</f>
        <v>0</v>
      </c>
      <c r="BL181" s="18" t="s">
        <v>124</v>
      </c>
      <c r="BM181" s="247" t="s">
        <v>332</v>
      </c>
    </row>
    <row r="182" s="13" customFormat="1">
      <c r="A182" s="13"/>
      <c r="B182" s="249"/>
      <c r="C182" s="250"/>
      <c r="D182" s="251" t="s">
        <v>130</v>
      </c>
      <c r="E182" s="252" t="s">
        <v>1</v>
      </c>
      <c r="F182" s="253" t="s">
        <v>333</v>
      </c>
      <c r="G182" s="250"/>
      <c r="H182" s="254">
        <v>356.50400000000002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130</v>
      </c>
      <c r="AU182" s="260" t="s">
        <v>83</v>
      </c>
      <c r="AV182" s="13" t="s">
        <v>83</v>
      </c>
      <c r="AW182" s="13" t="s">
        <v>30</v>
      </c>
      <c r="AX182" s="13" t="s">
        <v>81</v>
      </c>
      <c r="AY182" s="260" t="s">
        <v>116</v>
      </c>
    </row>
    <row r="183" s="2" customFormat="1" ht="16.5" customHeight="1">
      <c r="A183" s="39"/>
      <c r="B183" s="40"/>
      <c r="C183" s="236" t="s">
        <v>212</v>
      </c>
      <c r="D183" s="236" t="s">
        <v>119</v>
      </c>
      <c r="E183" s="237" t="s">
        <v>334</v>
      </c>
      <c r="F183" s="238" t="s">
        <v>335</v>
      </c>
      <c r="G183" s="239" t="s">
        <v>252</v>
      </c>
      <c r="H183" s="240">
        <v>47.600000000000001</v>
      </c>
      <c r="I183" s="241"/>
      <c r="J183" s="242">
        <f>ROUND(I183*H183,2)</f>
        <v>0</v>
      </c>
      <c r="K183" s="238" t="s">
        <v>253</v>
      </c>
      <c r="L183" s="45"/>
      <c r="M183" s="243" t="s">
        <v>1</v>
      </c>
      <c r="N183" s="244" t="s">
        <v>38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124</v>
      </c>
      <c r="AT183" s="247" t="s">
        <v>119</v>
      </c>
      <c r="AU183" s="247" t="s">
        <v>83</v>
      </c>
      <c r="AY183" s="18" t="s">
        <v>116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81</v>
      </c>
      <c r="BK183" s="248">
        <f>ROUND(I183*H183,2)</f>
        <v>0</v>
      </c>
      <c r="BL183" s="18" t="s">
        <v>124</v>
      </c>
      <c r="BM183" s="247" t="s">
        <v>336</v>
      </c>
    </row>
    <row r="184" s="13" customFormat="1">
      <c r="A184" s="13"/>
      <c r="B184" s="249"/>
      <c r="C184" s="250"/>
      <c r="D184" s="251" t="s">
        <v>130</v>
      </c>
      <c r="E184" s="252" t="s">
        <v>1</v>
      </c>
      <c r="F184" s="253" t="s">
        <v>337</v>
      </c>
      <c r="G184" s="250"/>
      <c r="H184" s="254">
        <v>47.600000000000001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130</v>
      </c>
      <c r="AU184" s="260" t="s">
        <v>83</v>
      </c>
      <c r="AV184" s="13" t="s">
        <v>83</v>
      </c>
      <c r="AW184" s="13" t="s">
        <v>30</v>
      </c>
      <c r="AX184" s="13" t="s">
        <v>81</v>
      </c>
      <c r="AY184" s="260" t="s">
        <v>116</v>
      </c>
    </row>
    <row r="185" s="2" customFormat="1" ht="16.5" customHeight="1">
      <c r="A185" s="39"/>
      <c r="B185" s="40"/>
      <c r="C185" s="236" t="s">
        <v>219</v>
      </c>
      <c r="D185" s="236" t="s">
        <v>119</v>
      </c>
      <c r="E185" s="237" t="s">
        <v>338</v>
      </c>
      <c r="F185" s="238" t="s">
        <v>339</v>
      </c>
      <c r="G185" s="239" t="s">
        <v>252</v>
      </c>
      <c r="H185" s="240">
        <v>97.599999999999994</v>
      </c>
      <c r="I185" s="241"/>
      <c r="J185" s="242">
        <f>ROUND(I185*H185,2)</f>
        <v>0</v>
      </c>
      <c r="K185" s="238" t="s">
        <v>253</v>
      </c>
      <c r="L185" s="45"/>
      <c r="M185" s="243" t="s">
        <v>1</v>
      </c>
      <c r="N185" s="244" t="s">
        <v>38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124</v>
      </c>
      <c r="AT185" s="247" t="s">
        <v>119</v>
      </c>
      <c r="AU185" s="247" t="s">
        <v>83</v>
      </c>
      <c r="AY185" s="18" t="s">
        <v>116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81</v>
      </c>
      <c r="BK185" s="248">
        <f>ROUND(I185*H185,2)</f>
        <v>0</v>
      </c>
      <c r="BL185" s="18" t="s">
        <v>124</v>
      </c>
      <c r="BM185" s="247" t="s">
        <v>340</v>
      </c>
    </row>
    <row r="186" s="2" customFormat="1">
      <c r="A186" s="39"/>
      <c r="B186" s="40"/>
      <c r="C186" s="41"/>
      <c r="D186" s="251" t="s">
        <v>193</v>
      </c>
      <c r="E186" s="41"/>
      <c r="F186" s="271" t="s">
        <v>341</v>
      </c>
      <c r="G186" s="41"/>
      <c r="H186" s="41"/>
      <c r="I186" s="145"/>
      <c r="J186" s="41"/>
      <c r="K186" s="41"/>
      <c r="L186" s="45"/>
      <c r="M186" s="272"/>
      <c r="N186" s="273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193</v>
      </c>
      <c r="AU186" s="18" t="s">
        <v>83</v>
      </c>
    </row>
    <row r="187" s="13" customFormat="1">
      <c r="A187" s="13"/>
      <c r="B187" s="249"/>
      <c r="C187" s="250"/>
      <c r="D187" s="251" t="s">
        <v>130</v>
      </c>
      <c r="E187" s="252" t="s">
        <v>1</v>
      </c>
      <c r="F187" s="253" t="s">
        <v>342</v>
      </c>
      <c r="G187" s="250"/>
      <c r="H187" s="254">
        <v>97.599999999999994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130</v>
      </c>
      <c r="AU187" s="260" t="s">
        <v>83</v>
      </c>
      <c r="AV187" s="13" t="s">
        <v>83</v>
      </c>
      <c r="AW187" s="13" t="s">
        <v>30</v>
      </c>
      <c r="AX187" s="13" t="s">
        <v>81</v>
      </c>
      <c r="AY187" s="260" t="s">
        <v>116</v>
      </c>
    </row>
    <row r="188" s="2" customFormat="1" ht="21.75" customHeight="1">
      <c r="A188" s="39"/>
      <c r="B188" s="40"/>
      <c r="C188" s="236" t="s">
        <v>7</v>
      </c>
      <c r="D188" s="236" t="s">
        <v>119</v>
      </c>
      <c r="E188" s="237" t="s">
        <v>343</v>
      </c>
      <c r="F188" s="238" t="s">
        <v>344</v>
      </c>
      <c r="G188" s="239" t="s">
        <v>252</v>
      </c>
      <c r="H188" s="240">
        <v>126.5</v>
      </c>
      <c r="I188" s="241"/>
      <c r="J188" s="242">
        <f>ROUND(I188*H188,2)</f>
        <v>0</v>
      </c>
      <c r="K188" s="238" t="s">
        <v>253</v>
      </c>
      <c r="L188" s="45"/>
      <c r="M188" s="243" t="s">
        <v>1</v>
      </c>
      <c r="N188" s="244" t="s">
        <v>38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124</v>
      </c>
      <c r="AT188" s="247" t="s">
        <v>119</v>
      </c>
      <c r="AU188" s="247" t="s">
        <v>83</v>
      </c>
      <c r="AY188" s="18" t="s">
        <v>116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81</v>
      </c>
      <c r="BK188" s="248">
        <f>ROUND(I188*H188,2)</f>
        <v>0</v>
      </c>
      <c r="BL188" s="18" t="s">
        <v>124</v>
      </c>
      <c r="BM188" s="247" t="s">
        <v>345</v>
      </c>
    </row>
    <row r="189" s="13" customFormat="1">
      <c r="A189" s="13"/>
      <c r="B189" s="249"/>
      <c r="C189" s="250"/>
      <c r="D189" s="251" t="s">
        <v>130</v>
      </c>
      <c r="E189" s="252" t="s">
        <v>1</v>
      </c>
      <c r="F189" s="253" t="s">
        <v>346</v>
      </c>
      <c r="G189" s="250"/>
      <c r="H189" s="254">
        <v>115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130</v>
      </c>
      <c r="AU189" s="260" t="s">
        <v>83</v>
      </c>
      <c r="AV189" s="13" t="s">
        <v>83</v>
      </c>
      <c r="AW189" s="13" t="s">
        <v>30</v>
      </c>
      <c r="AX189" s="13" t="s">
        <v>81</v>
      </c>
      <c r="AY189" s="260" t="s">
        <v>116</v>
      </c>
    </row>
    <row r="190" s="13" customFormat="1">
      <c r="A190" s="13"/>
      <c r="B190" s="249"/>
      <c r="C190" s="250"/>
      <c r="D190" s="251" t="s">
        <v>130</v>
      </c>
      <c r="E190" s="250"/>
      <c r="F190" s="253" t="s">
        <v>347</v>
      </c>
      <c r="G190" s="250"/>
      <c r="H190" s="254">
        <v>126.5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130</v>
      </c>
      <c r="AU190" s="260" t="s">
        <v>83</v>
      </c>
      <c r="AV190" s="13" t="s">
        <v>83</v>
      </c>
      <c r="AW190" s="13" t="s">
        <v>4</v>
      </c>
      <c r="AX190" s="13" t="s">
        <v>81</v>
      </c>
      <c r="AY190" s="260" t="s">
        <v>116</v>
      </c>
    </row>
    <row r="191" s="2" customFormat="1" ht="16.5" customHeight="1">
      <c r="A191" s="39"/>
      <c r="B191" s="40"/>
      <c r="C191" s="261" t="s">
        <v>231</v>
      </c>
      <c r="D191" s="261" t="s">
        <v>141</v>
      </c>
      <c r="E191" s="262" t="s">
        <v>348</v>
      </c>
      <c r="F191" s="263" t="s">
        <v>349</v>
      </c>
      <c r="G191" s="264" t="s">
        <v>350</v>
      </c>
      <c r="H191" s="265">
        <v>3.4500000000000002</v>
      </c>
      <c r="I191" s="266"/>
      <c r="J191" s="267">
        <f>ROUND(I191*H191,2)</f>
        <v>0</v>
      </c>
      <c r="K191" s="263" t="s">
        <v>253</v>
      </c>
      <c r="L191" s="268"/>
      <c r="M191" s="269" t="s">
        <v>1</v>
      </c>
      <c r="N191" s="270" t="s">
        <v>38</v>
      </c>
      <c r="O191" s="92"/>
      <c r="P191" s="245">
        <f>O191*H191</f>
        <v>0</v>
      </c>
      <c r="Q191" s="245">
        <v>0.001</v>
      </c>
      <c r="R191" s="245">
        <f>Q191*H191</f>
        <v>0.0034500000000000004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145</v>
      </c>
      <c r="AT191" s="247" t="s">
        <v>141</v>
      </c>
      <c r="AU191" s="247" t="s">
        <v>83</v>
      </c>
      <c r="AY191" s="18" t="s">
        <v>116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81</v>
      </c>
      <c r="BK191" s="248">
        <f>ROUND(I191*H191,2)</f>
        <v>0</v>
      </c>
      <c r="BL191" s="18" t="s">
        <v>124</v>
      </c>
      <c r="BM191" s="247" t="s">
        <v>351</v>
      </c>
    </row>
    <row r="192" s="13" customFormat="1">
      <c r="A192" s="13"/>
      <c r="B192" s="249"/>
      <c r="C192" s="250"/>
      <c r="D192" s="251" t="s">
        <v>130</v>
      </c>
      <c r="E192" s="250"/>
      <c r="F192" s="253" t="s">
        <v>352</v>
      </c>
      <c r="G192" s="250"/>
      <c r="H192" s="254">
        <v>3.4500000000000002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130</v>
      </c>
      <c r="AU192" s="260" t="s">
        <v>83</v>
      </c>
      <c r="AV192" s="13" t="s">
        <v>83</v>
      </c>
      <c r="AW192" s="13" t="s">
        <v>4</v>
      </c>
      <c r="AX192" s="13" t="s">
        <v>81</v>
      </c>
      <c r="AY192" s="260" t="s">
        <v>116</v>
      </c>
    </row>
    <row r="193" s="2" customFormat="1" ht="16.5" customHeight="1">
      <c r="A193" s="39"/>
      <c r="B193" s="40"/>
      <c r="C193" s="236" t="s">
        <v>353</v>
      </c>
      <c r="D193" s="236" t="s">
        <v>119</v>
      </c>
      <c r="E193" s="237" t="s">
        <v>354</v>
      </c>
      <c r="F193" s="238" t="s">
        <v>355</v>
      </c>
      <c r="G193" s="239" t="s">
        <v>252</v>
      </c>
      <c r="H193" s="240">
        <v>126</v>
      </c>
      <c r="I193" s="241"/>
      <c r="J193" s="242">
        <f>ROUND(I193*H193,2)</f>
        <v>0</v>
      </c>
      <c r="K193" s="238" t="s">
        <v>253</v>
      </c>
      <c r="L193" s="45"/>
      <c r="M193" s="243" t="s">
        <v>1</v>
      </c>
      <c r="N193" s="244" t="s">
        <v>38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124</v>
      </c>
      <c r="AT193" s="247" t="s">
        <v>119</v>
      </c>
      <c r="AU193" s="247" t="s">
        <v>83</v>
      </c>
      <c r="AY193" s="18" t="s">
        <v>116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81</v>
      </c>
      <c r="BK193" s="248">
        <f>ROUND(I193*H193,2)</f>
        <v>0</v>
      </c>
      <c r="BL193" s="18" t="s">
        <v>124</v>
      </c>
      <c r="BM193" s="247" t="s">
        <v>356</v>
      </c>
    </row>
    <row r="194" s="13" customFormat="1">
      <c r="A194" s="13"/>
      <c r="B194" s="249"/>
      <c r="C194" s="250"/>
      <c r="D194" s="251" t="s">
        <v>130</v>
      </c>
      <c r="E194" s="252" t="s">
        <v>1</v>
      </c>
      <c r="F194" s="253" t="s">
        <v>357</v>
      </c>
      <c r="G194" s="250"/>
      <c r="H194" s="254">
        <v>126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130</v>
      </c>
      <c r="AU194" s="260" t="s">
        <v>83</v>
      </c>
      <c r="AV194" s="13" t="s">
        <v>83</v>
      </c>
      <c r="AW194" s="13" t="s">
        <v>30</v>
      </c>
      <c r="AX194" s="13" t="s">
        <v>81</v>
      </c>
      <c r="AY194" s="260" t="s">
        <v>116</v>
      </c>
    </row>
    <row r="195" s="2" customFormat="1" ht="21.75" customHeight="1">
      <c r="A195" s="39"/>
      <c r="B195" s="40"/>
      <c r="C195" s="236" t="s">
        <v>358</v>
      </c>
      <c r="D195" s="236" t="s">
        <v>119</v>
      </c>
      <c r="E195" s="237" t="s">
        <v>359</v>
      </c>
      <c r="F195" s="238" t="s">
        <v>360</v>
      </c>
      <c r="G195" s="239" t="s">
        <v>252</v>
      </c>
      <c r="H195" s="240">
        <v>126</v>
      </c>
      <c r="I195" s="241"/>
      <c r="J195" s="242">
        <f>ROUND(I195*H195,2)</f>
        <v>0</v>
      </c>
      <c r="K195" s="238" t="s">
        <v>253</v>
      </c>
      <c r="L195" s="45"/>
      <c r="M195" s="243" t="s">
        <v>1</v>
      </c>
      <c r="N195" s="244" t="s">
        <v>38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124</v>
      </c>
      <c r="AT195" s="247" t="s">
        <v>119</v>
      </c>
      <c r="AU195" s="247" t="s">
        <v>83</v>
      </c>
      <c r="AY195" s="18" t="s">
        <v>116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81</v>
      </c>
      <c r="BK195" s="248">
        <f>ROUND(I195*H195,2)</f>
        <v>0</v>
      </c>
      <c r="BL195" s="18" t="s">
        <v>124</v>
      </c>
      <c r="BM195" s="247" t="s">
        <v>361</v>
      </c>
    </row>
    <row r="196" s="13" customFormat="1">
      <c r="A196" s="13"/>
      <c r="B196" s="249"/>
      <c r="C196" s="250"/>
      <c r="D196" s="251" t="s">
        <v>130</v>
      </c>
      <c r="E196" s="252" t="s">
        <v>1</v>
      </c>
      <c r="F196" s="253" t="s">
        <v>357</v>
      </c>
      <c r="G196" s="250"/>
      <c r="H196" s="254">
        <v>126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130</v>
      </c>
      <c r="AU196" s="260" t="s">
        <v>83</v>
      </c>
      <c r="AV196" s="13" t="s">
        <v>83</v>
      </c>
      <c r="AW196" s="13" t="s">
        <v>30</v>
      </c>
      <c r="AX196" s="13" t="s">
        <v>81</v>
      </c>
      <c r="AY196" s="260" t="s">
        <v>116</v>
      </c>
    </row>
    <row r="197" s="12" customFormat="1" ht="22.8" customHeight="1">
      <c r="A197" s="12"/>
      <c r="B197" s="220"/>
      <c r="C197" s="221"/>
      <c r="D197" s="222" t="s">
        <v>72</v>
      </c>
      <c r="E197" s="234" t="s">
        <v>83</v>
      </c>
      <c r="F197" s="234" t="s">
        <v>362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SUM(P198:P223)</f>
        <v>0</v>
      </c>
      <c r="Q197" s="228"/>
      <c r="R197" s="229">
        <f>SUM(R198:R223)</f>
        <v>28.411296977999999</v>
      </c>
      <c r="S197" s="228"/>
      <c r="T197" s="230">
        <f>SUM(T198:T223)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81</v>
      </c>
      <c r="AT197" s="232" t="s">
        <v>72</v>
      </c>
      <c r="AU197" s="232" t="s">
        <v>81</v>
      </c>
      <c r="AY197" s="231" t="s">
        <v>116</v>
      </c>
      <c r="BK197" s="233">
        <f>SUM(BK198:BK223)</f>
        <v>0</v>
      </c>
    </row>
    <row r="198" s="2" customFormat="1" ht="21.75" customHeight="1">
      <c r="A198" s="39"/>
      <c r="B198" s="40"/>
      <c r="C198" s="236" t="s">
        <v>363</v>
      </c>
      <c r="D198" s="236" t="s">
        <v>119</v>
      </c>
      <c r="E198" s="237" t="s">
        <v>364</v>
      </c>
      <c r="F198" s="238" t="s">
        <v>365</v>
      </c>
      <c r="G198" s="239" t="s">
        <v>128</v>
      </c>
      <c r="H198" s="240">
        <v>8.4000000000000004</v>
      </c>
      <c r="I198" s="241"/>
      <c r="J198" s="242">
        <f>ROUND(I198*H198,2)</f>
        <v>0</v>
      </c>
      <c r="K198" s="238" t="s">
        <v>253</v>
      </c>
      <c r="L198" s="45"/>
      <c r="M198" s="243" t="s">
        <v>1</v>
      </c>
      <c r="N198" s="244" t="s">
        <v>38</v>
      </c>
      <c r="O198" s="92"/>
      <c r="P198" s="245">
        <f>O198*H198</f>
        <v>0</v>
      </c>
      <c r="Q198" s="245">
        <v>2.1600000000000001</v>
      </c>
      <c r="R198" s="245">
        <f>Q198*H198</f>
        <v>18.144000000000002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124</v>
      </c>
      <c r="AT198" s="247" t="s">
        <v>119</v>
      </c>
      <c r="AU198" s="247" t="s">
        <v>83</v>
      </c>
      <c r="AY198" s="18" t="s">
        <v>116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81</v>
      </c>
      <c r="BK198" s="248">
        <f>ROUND(I198*H198,2)</f>
        <v>0</v>
      </c>
      <c r="BL198" s="18" t="s">
        <v>124</v>
      </c>
      <c r="BM198" s="247" t="s">
        <v>366</v>
      </c>
    </row>
    <row r="199" s="13" customFormat="1">
      <c r="A199" s="13"/>
      <c r="B199" s="249"/>
      <c r="C199" s="250"/>
      <c r="D199" s="251" t="s">
        <v>130</v>
      </c>
      <c r="E199" s="252" t="s">
        <v>1</v>
      </c>
      <c r="F199" s="253" t="s">
        <v>367</v>
      </c>
      <c r="G199" s="250"/>
      <c r="H199" s="254">
        <v>8.4000000000000004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130</v>
      </c>
      <c r="AU199" s="260" t="s">
        <v>83</v>
      </c>
      <c r="AV199" s="13" t="s">
        <v>83</v>
      </c>
      <c r="AW199" s="13" t="s">
        <v>30</v>
      </c>
      <c r="AX199" s="13" t="s">
        <v>81</v>
      </c>
      <c r="AY199" s="260" t="s">
        <v>116</v>
      </c>
    </row>
    <row r="200" s="2" customFormat="1" ht="16.5" customHeight="1">
      <c r="A200" s="39"/>
      <c r="B200" s="40"/>
      <c r="C200" s="236" t="s">
        <v>368</v>
      </c>
      <c r="D200" s="236" t="s">
        <v>119</v>
      </c>
      <c r="E200" s="237" t="s">
        <v>369</v>
      </c>
      <c r="F200" s="238" t="s">
        <v>370</v>
      </c>
      <c r="G200" s="239" t="s">
        <v>128</v>
      </c>
      <c r="H200" s="240">
        <v>4.0999999999999996</v>
      </c>
      <c r="I200" s="241"/>
      <c r="J200" s="242">
        <f>ROUND(I200*H200,2)</f>
        <v>0</v>
      </c>
      <c r="K200" s="238" t="s">
        <v>1</v>
      </c>
      <c r="L200" s="45"/>
      <c r="M200" s="243" t="s">
        <v>1</v>
      </c>
      <c r="N200" s="244" t="s">
        <v>38</v>
      </c>
      <c r="O200" s="92"/>
      <c r="P200" s="245">
        <f>O200*H200</f>
        <v>0</v>
      </c>
      <c r="Q200" s="245">
        <v>2.3323839999999998</v>
      </c>
      <c r="R200" s="245">
        <f>Q200*H200</f>
        <v>9.5627743999999986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124</v>
      </c>
      <c r="AT200" s="247" t="s">
        <v>119</v>
      </c>
      <c r="AU200" s="247" t="s">
        <v>83</v>
      </c>
      <c r="AY200" s="18" t="s">
        <v>116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81</v>
      </c>
      <c r="BK200" s="248">
        <f>ROUND(I200*H200,2)</f>
        <v>0</v>
      </c>
      <c r="BL200" s="18" t="s">
        <v>124</v>
      </c>
      <c r="BM200" s="247" t="s">
        <v>371</v>
      </c>
    </row>
    <row r="201" s="13" customFormat="1">
      <c r="A201" s="13"/>
      <c r="B201" s="249"/>
      <c r="C201" s="250"/>
      <c r="D201" s="251" t="s">
        <v>130</v>
      </c>
      <c r="E201" s="252" t="s">
        <v>1</v>
      </c>
      <c r="F201" s="253" t="s">
        <v>372</v>
      </c>
      <c r="G201" s="250"/>
      <c r="H201" s="254">
        <v>4.0999999999999996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130</v>
      </c>
      <c r="AU201" s="260" t="s">
        <v>83</v>
      </c>
      <c r="AV201" s="13" t="s">
        <v>83</v>
      </c>
      <c r="AW201" s="13" t="s">
        <v>30</v>
      </c>
      <c r="AX201" s="13" t="s">
        <v>81</v>
      </c>
      <c r="AY201" s="260" t="s">
        <v>116</v>
      </c>
    </row>
    <row r="202" s="2" customFormat="1" ht="16.5" customHeight="1">
      <c r="A202" s="39"/>
      <c r="B202" s="40"/>
      <c r="C202" s="236" t="s">
        <v>373</v>
      </c>
      <c r="D202" s="236" t="s">
        <v>119</v>
      </c>
      <c r="E202" s="237" t="s">
        <v>374</v>
      </c>
      <c r="F202" s="238" t="s">
        <v>375</v>
      </c>
      <c r="G202" s="239" t="s">
        <v>128</v>
      </c>
      <c r="H202" s="240">
        <v>10.199999999999999</v>
      </c>
      <c r="I202" s="241"/>
      <c r="J202" s="242">
        <f>ROUND(I202*H202,2)</f>
        <v>0</v>
      </c>
      <c r="K202" s="238" t="s">
        <v>253</v>
      </c>
      <c r="L202" s="45"/>
      <c r="M202" s="243" t="s">
        <v>1</v>
      </c>
      <c r="N202" s="244" t="s">
        <v>38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124</v>
      </c>
      <c r="AT202" s="247" t="s">
        <v>119</v>
      </c>
      <c r="AU202" s="247" t="s">
        <v>83</v>
      </c>
      <c r="AY202" s="18" t="s">
        <v>116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81</v>
      </c>
      <c r="BK202" s="248">
        <f>ROUND(I202*H202,2)</f>
        <v>0</v>
      </c>
      <c r="BL202" s="18" t="s">
        <v>124</v>
      </c>
      <c r="BM202" s="247" t="s">
        <v>376</v>
      </c>
    </row>
    <row r="203" s="13" customFormat="1">
      <c r="A203" s="13"/>
      <c r="B203" s="249"/>
      <c r="C203" s="250"/>
      <c r="D203" s="251" t="s">
        <v>130</v>
      </c>
      <c r="E203" s="252" t="s">
        <v>1</v>
      </c>
      <c r="F203" s="253" t="s">
        <v>377</v>
      </c>
      <c r="G203" s="250"/>
      <c r="H203" s="254">
        <v>10.199999999999999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130</v>
      </c>
      <c r="AU203" s="260" t="s">
        <v>83</v>
      </c>
      <c r="AV203" s="13" t="s">
        <v>83</v>
      </c>
      <c r="AW203" s="13" t="s">
        <v>30</v>
      </c>
      <c r="AX203" s="13" t="s">
        <v>81</v>
      </c>
      <c r="AY203" s="260" t="s">
        <v>116</v>
      </c>
    </row>
    <row r="204" s="2" customFormat="1" ht="16.5" customHeight="1">
      <c r="A204" s="39"/>
      <c r="B204" s="40"/>
      <c r="C204" s="236" t="s">
        <v>378</v>
      </c>
      <c r="D204" s="236" t="s">
        <v>119</v>
      </c>
      <c r="E204" s="237" t="s">
        <v>379</v>
      </c>
      <c r="F204" s="238" t="s">
        <v>380</v>
      </c>
      <c r="G204" s="239" t="s">
        <v>252</v>
      </c>
      <c r="H204" s="240">
        <v>9.2400000000000002</v>
      </c>
      <c r="I204" s="241"/>
      <c r="J204" s="242">
        <f>ROUND(I204*H204,2)</f>
        <v>0</v>
      </c>
      <c r="K204" s="238" t="s">
        <v>253</v>
      </c>
      <c r="L204" s="45"/>
      <c r="M204" s="243" t="s">
        <v>1</v>
      </c>
      <c r="N204" s="244" t="s">
        <v>38</v>
      </c>
      <c r="O204" s="92"/>
      <c r="P204" s="245">
        <f>O204*H204</f>
        <v>0</v>
      </c>
      <c r="Q204" s="245">
        <v>0.0014357</v>
      </c>
      <c r="R204" s="245">
        <f>Q204*H204</f>
        <v>0.013265868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124</v>
      </c>
      <c r="AT204" s="247" t="s">
        <v>119</v>
      </c>
      <c r="AU204" s="247" t="s">
        <v>83</v>
      </c>
      <c r="AY204" s="18" t="s">
        <v>116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81</v>
      </c>
      <c r="BK204" s="248">
        <f>ROUND(I204*H204,2)</f>
        <v>0</v>
      </c>
      <c r="BL204" s="18" t="s">
        <v>124</v>
      </c>
      <c r="BM204" s="247" t="s">
        <v>381</v>
      </c>
    </row>
    <row r="205" s="13" customFormat="1">
      <c r="A205" s="13"/>
      <c r="B205" s="249"/>
      <c r="C205" s="250"/>
      <c r="D205" s="251" t="s">
        <v>130</v>
      </c>
      <c r="E205" s="252" t="s">
        <v>1</v>
      </c>
      <c r="F205" s="253" t="s">
        <v>382</v>
      </c>
      <c r="G205" s="250"/>
      <c r="H205" s="254">
        <v>9.2400000000000002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130</v>
      </c>
      <c r="AU205" s="260" t="s">
        <v>83</v>
      </c>
      <c r="AV205" s="13" t="s">
        <v>83</v>
      </c>
      <c r="AW205" s="13" t="s">
        <v>30</v>
      </c>
      <c r="AX205" s="13" t="s">
        <v>81</v>
      </c>
      <c r="AY205" s="260" t="s">
        <v>116</v>
      </c>
    </row>
    <row r="206" s="2" customFormat="1" ht="16.5" customHeight="1">
      <c r="A206" s="39"/>
      <c r="B206" s="40"/>
      <c r="C206" s="236" t="s">
        <v>383</v>
      </c>
      <c r="D206" s="236" t="s">
        <v>119</v>
      </c>
      <c r="E206" s="237" t="s">
        <v>384</v>
      </c>
      <c r="F206" s="238" t="s">
        <v>385</v>
      </c>
      <c r="G206" s="239" t="s">
        <v>252</v>
      </c>
      <c r="H206" s="240">
        <v>9.2400000000000002</v>
      </c>
      <c r="I206" s="241"/>
      <c r="J206" s="242">
        <f>ROUND(I206*H206,2)</f>
        <v>0</v>
      </c>
      <c r="K206" s="238" t="s">
        <v>253</v>
      </c>
      <c r="L206" s="45"/>
      <c r="M206" s="243" t="s">
        <v>1</v>
      </c>
      <c r="N206" s="244" t="s">
        <v>38</v>
      </c>
      <c r="O206" s="92"/>
      <c r="P206" s="245">
        <f>O206*H206</f>
        <v>0</v>
      </c>
      <c r="Q206" s="245">
        <v>3.6000000000000001E-05</v>
      </c>
      <c r="R206" s="245">
        <f>Q206*H206</f>
        <v>0.00033264000000000004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124</v>
      </c>
      <c r="AT206" s="247" t="s">
        <v>119</v>
      </c>
      <c r="AU206" s="247" t="s">
        <v>83</v>
      </c>
      <c r="AY206" s="18" t="s">
        <v>116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81</v>
      </c>
      <c r="BK206" s="248">
        <f>ROUND(I206*H206,2)</f>
        <v>0</v>
      </c>
      <c r="BL206" s="18" t="s">
        <v>124</v>
      </c>
      <c r="BM206" s="247" t="s">
        <v>386</v>
      </c>
    </row>
    <row r="207" s="2" customFormat="1" ht="16.5" customHeight="1">
      <c r="A207" s="39"/>
      <c r="B207" s="40"/>
      <c r="C207" s="236" t="s">
        <v>387</v>
      </c>
      <c r="D207" s="236" t="s">
        <v>119</v>
      </c>
      <c r="E207" s="237" t="s">
        <v>388</v>
      </c>
      <c r="F207" s="238" t="s">
        <v>389</v>
      </c>
      <c r="G207" s="239" t="s">
        <v>144</v>
      </c>
      <c r="H207" s="240">
        <v>0.13600000000000001</v>
      </c>
      <c r="I207" s="241"/>
      <c r="J207" s="242">
        <f>ROUND(I207*H207,2)</f>
        <v>0</v>
      </c>
      <c r="K207" s="238" t="s">
        <v>253</v>
      </c>
      <c r="L207" s="45"/>
      <c r="M207" s="243" t="s">
        <v>1</v>
      </c>
      <c r="N207" s="244" t="s">
        <v>38</v>
      </c>
      <c r="O207" s="92"/>
      <c r="P207" s="245">
        <f>O207*H207</f>
        <v>0</v>
      </c>
      <c r="Q207" s="245">
        <v>1.0382199999999999</v>
      </c>
      <c r="R207" s="245">
        <f>Q207*H207</f>
        <v>0.14119792000000001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124</v>
      </c>
      <c r="AT207" s="247" t="s">
        <v>119</v>
      </c>
      <c r="AU207" s="247" t="s">
        <v>83</v>
      </c>
      <c r="AY207" s="18" t="s">
        <v>116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81</v>
      </c>
      <c r="BK207" s="248">
        <f>ROUND(I207*H207,2)</f>
        <v>0</v>
      </c>
      <c r="BL207" s="18" t="s">
        <v>124</v>
      </c>
      <c r="BM207" s="247" t="s">
        <v>390</v>
      </c>
    </row>
    <row r="208" s="13" customFormat="1">
      <c r="A208" s="13"/>
      <c r="B208" s="249"/>
      <c r="C208" s="250"/>
      <c r="D208" s="251" t="s">
        <v>130</v>
      </c>
      <c r="E208" s="252" t="s">
        <v>1</v>
      </c>
      <c r="F208" s="253" t="s">
        <v>391</v>
      </c>
      <c r="G208" s="250"/>
      <c r="H208" s="254">
        <v>0.13600000000000001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130</v>
      </c>
      <c r="AU208" s="260" t="s">
        <v>83</v>
      </c>
      <c r="AV208" s="13" t="s">
        <v>83</v>
      </c>
      <c r="AW208" s="13" t="s">
        <v>30</v>
      </c>
      <c r="AX208" s="13" t="s">
        <v>81</v>
      </c>
      <c r="AY208" s="260" t="s">
        <v>116</v>
      </c>
    </row>
    <row r="209" s="2" customFormat="1" ht="21.75" customHeight="1">
      <c r="A209" s="39"/>
      <c r="B209" s="40"/>
      <c r="C209" s="236" t="s">
        <v>392</v>
      </c>
      <c r="D209" s="236" t="s">
        <v>119</v>
      </c>
      <c r="E209" s="237" t="s">
        <v>393</v>
      </c>
      <c r="F209" s="238" t="s">
        <v>394</v>
      </c>
      <c r="G209" s="239" t="s">
        <v>144</v>
      </c>
      <c r="H209" s="240">
        <v>0.36199999999999999</v>
      </c>
      <c r="I209" s="241"/>
      <c r="J209" s="242">
        <f>ROUND(I209*H209,2)</f>
        <v>0</v>
      </c>
      <c r="K209" s="238" t="s">
        <v>253</v>
      </c>
      <c r="L209" s="45"/>
      <c r="M209" s="243" t="s">
        <v>1</v>
      </c>
      <c r="N209" s="244" t="s">
        <v>38</v>
      </c>
      <c r="O209" s="92"/>
      <c r="P209" s="245">
        <f>O209*H209</f>
        <v>0</v>
      </c>
      <c r="Q209" s="245">
        <v>1.0597399999999999</v>
      </c>
      <c r="R209" s="245">
        <f>Q209*H209</f>
        <v>0.38362587999999997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124</v>
      </c>
      <c r="AT209" s="247" t="s">
        <v>119</v>
      </c>
      <c r="AU209" s="247" t="s">
        <v>83</v>
      </c>
      <c r="AY209" s="18" t="s">
        <v>116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81</v>
      </c>
      <c r="BK209" s="248">
        <f>ROUND(I209*H209,2)</f>
        <v>0</v>
      </c>
      <c r="BL209" s="18" t="s">
        <v>124</v>
      </c>
      <c r="BM209" s="247" t="s">
        <v>395</v>
      </c>
    </row>
    <row r="210" s="13" customFormat="1">
      <c r="A210" s="13"/>
      <c r="B210" s="249"/>
      <c r="C210" s="250"/>
      <c r="D210" s="251" t="s">
        <v>130</v>
      </c>
      <c r="E210" s="252" t="s">
        <v>1</v>
      </c>
      <c r="F210" s="253" t="s">
        <v>396</v>
      </c>
      <c r="G210" s="250"/>
      <c r="H210" s="254">
        <v>0.36199999999999999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130</v>
      </c>
      <c r="AU210" s="260" t="s">
        <v>83</v>
      </c>
      <c r="AV210" s="13" t="s">
        <v>83</v>
      </c>
      <c r="AW210" s="13" t="s">
        <v>30</v>
      </c>
      <c r="AX210" s="13" t="s">
        <v>73</v>
      </c>
      <c r="AY210" s="260" t="s">
        <v>116</v>
      </c>
    </row>
    <row r="211" s="14" customFormat="1">
      <c r="A211" s="14"/>
      <c r="B211" s="274"/>
      <c r="C211" s="275"/>
      <c r="D211" s="251" t="s">
        <v>130</v>
      </c>
      <c r="E211" s="276" t="s">
        <v>1</v>
      </c>
      <c r="F211" s="277" t="s">
        <v>230</v>
      </c>
      <c r="G211" s="275"/>
      <c r="H211" s="278">
        <v>0.36199999999999999</v>
      </c>
      <c r="I211" s="279"/>
      <c r="J211" s="275"/>
      <c r="K211" s="275"/>
      <c r="L211" s="280"/>
      <c r="M211" s="281"/>
      <c r="N211" s="282"/>
      <c r="O211" s="282"/>
      <c r="P211" s="282"/>
      <c r="Q211" s="282"/>
      <c r="R211" s="282"/>
      <c r="S211" s="282"/>
      <c r="T211" s="28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4" t="s">
        <v>130</v>
      </c>
      <c r="AU211" s="284" t="s">
        <v>83</v>
      </c>
      <c r="AV211" s="14" t="s">
        <v>124</v>
      </c>
      <c r="AW211" s="14" t="s">
        <v>30</v>
      </c>
      <c r="AX211" s="14" t="s">
        <v>81</v>
      </c>
      <c r="AY211" s="284" t="s">
        <v>116</v>
      </c>
    </row>
    <row r="212" s="2" customFormat="1" ht="21.75" customHeight="1">
      <c r="A212" s="39"/>
      <c r="B212" s="40"/>
      <c r="C212" s="236" t="s">
        <v>397</v>
      </c>
      <c r="D212" s="236" t="s">
        <v>119</v>
      </c>
      <c r="E212" s="237" t="s">
        <v>398</v>
      </c>
      <c r="F212" s="238" t="s">
        <v>399</v>
      </c>
      <c r="G212" s="239" t="s">
        <v>128</v>
      </c>
      <c r="H212" s="240">
        <v>1.6639999999999999</v>
      </c>
      <c r="I212" s="241"/>
      <c r="J212" s="242">
        <f>ROUND(I212*H212,2)</f>
        <v>0</v>
      </c>
      <c r="K212" s="238" t="s">
        <v>253</v>
      </c>
      <c r="L212" s="45"/>
      <c r="M212" s="243" t="s">
        <v>1</v>
      </c>
      <c r="N212" s="244" t="s">
        <v>38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124</v>
      </c>
      <c r="AT212" s="247" t="s">
        <v>119</v>
      </c>
      <c r="AU212" s="247" t="s">
        <v>83</v>
      </c>
      <c r="AY212" s="18" t="s">
        <v>116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81</v>
      </c>
      <c r="BK212" s="248">
        <f>ROUND(I212*H212,2)</f>
        <v>0</v>
      </c>
      <c r="BL212" s="18" t="s">
        <v>124</v>
      </c>
      <c r="BM212" s="247" t="s">
        <v>400</v>
      </c>
    </row>
    <row r="213" s="2" customFormat="1">
      <c r="A213" s="39"/>
      <c r="B213" s="40"/>
      <c r="C213" s="41"/>
      <c r="D213" s="251" t="s">
        <v>193</v>
      </c>
      <c r="E213" s="41"/>
      <c r="F213" s="271" t="s">
        <v>401</v>
      </c>
      <c r="G213" s="41"/>
      <c r="H213" s="41"/>
      <c r="I213" s="145"/>
      <c r="J213" s="41"/>
      <c r="K213" s="41"/>
      <c r="L213" s="45"/>
      <c r="M213" s="272"/>
      <c r="N213" s="273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193</v>
      </c>
      <c r="AU213" s="18" t="s">
        <v>83</v>
      </c>
    </row>
    <row r="214" s="13" customFormat="1">
      <c r="A214" s="13"/>
      <c r="B214" s="249"/>
      <c r="C214" s="250"/>
      <c r="D214" s="251" t="s">
        <v>130</v>
      </c>
      <c r="E214" s="252" t="s">
        <v>1</v>
      </c>
      <c r="F214" s="253" t="s">
        <v>402</v>
      </c>
      <c r="G214" s="250"/>
      <c r="H214" s="254">
        <v>1.6639999999999999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130</v>
      </c>
      <c r="AU214" s="260" t="s">
        <v>83</v>
      </c>
      <c r="AV214" s="13" t="s">
        <v>83</v>
      </c>
      <c r="AW214" s="13" t="s">
        <v>30</v>
      </c>
      <c r="AX214" s="13" t="s">
        <v>81</v>
      </c>
      <c r="AY214" s="260" t="s">
        <v>116</v>
      </c>
    </row>
    <row r="215" s="2" customFormat="1" ht="16.5" customHeight="1">
      <c r="A215" s="39"/>
      <c r="B215" s="40"/>
      <c r="C215" s="236" t="s">
        <v>403</v>
      </c>
      <c r="D215" s="236" t="s">
        <v>119</v>
      </c>
      <c r="E215" s="237" t="s">
        <v>404</v>
      </c>
      <c r="F215" s="238" t="s">
        <v>405</v>
      </c>
      <c r="G215" s="239" t="s">
        <v>252</v>
      </c>
      <c r="H215" s="240">
        <v>9.5999999999999996</v>
      </c>
      <c r="I215" s="241"/>
      <c r="J215" s="242">
        <f>ROUND(I215*H215,2)</f>
        <v>0</v>
      </c>
      <c r="K215" s="238" t="s">
        <v>253</v>
      </c>
      <c r="L215" s="45"/>
      <c r="M215" s="243" t="s">
        <v>1</v>
      </c>
      <c r="N215" s="244" t="s">
        <v>38</v>
      </c>
      <c r="O215" s="92"/>
      <c r="P215" s="245">
        <f>O215*H215</f>
        <v>0</v>
      </c>
      <c r="Q215" s="245">
        <v>0.0014357</v>
      </c>
      <c r="R215" s="245">
        <f>Q215*H215</f>
        <v>0.01378272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124</v>
      </c>
      <c r="AT215" s="247" t="s">
        <v>119</v>
      </c>
      <c r="AU215" s="247" t="s">
        <v>83</v>
      </c>
      <c r="AY215" s="18" t="s">
        <v>116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81</v>
      </c>
      <c r="BK215" s="248">
        <f>ROUND(I215*H215,2)</f>
        <v>0</v>
      </c>
      <c r="BL215" s="18" t="s">
        <v>124</v>
      </c>
      <c r="BM215" s="247" t="s">
        <v>406</v>
      </c>
    </row>
    <row r="216" s="13" customFormat="1">
      <c r="A216" s="13"/>
      <c r="B216" s="249"/>
      <c r="C216" s="250"/>
      <c r="D216" s="251" t="s">
        <v>130</v>
      </c>
      <c r="E216" s="252" t="s">
        <v>1</v>
      </c>
      <c r="F216" s="253" t="s">
        <v>407</v>
      </c>
      <c r="G216" s="250"/>
      <c r="H216" s="254">
        <v>9.5999999999999996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130</v>
      </c>
      <c r="AU216" s="260" t="s">
        <v>83</v>
      </c>
      <c r="AV216" s="13" t="s">
        <v>83</v>
      </c>
      <c r="AW216" s="13" t="s">
        <v>30</v>
      </c>
      <c r="AX216" s="13" t="s">
        <v>81</v>
      </c>
      <c r="AY216" s="260" t="s">
        <v>116</v>
      </c>
    </row>
    <row r="217" s="2" customFormat="1" ht="16.5" customHeight="1">
      <c r="A217" s="39"/>
      <c r="B217" s="40"/>
      <c r="C217" s="236" t="s">
        <v>408</v>
      </c>
      <c r="D217" s="236" t="s">
        <v>119</v>
      </c>
      <c r="E217" s="237" t="s">
        <v>409</v>
      </c>
      <c r="F217" s="238" t="s">
        <v>410</v>
      </c>
      <c r="G217" s="239" t="s">
        <v>252</v>
      </c>
      <c r="H217" s="240">
        <v>9.5999999999999996</v>
      </c>
      <c r="I217" s="241"/>
      <c r="J217" s="242">
        <f>ROUND(I217*H217,2)</f>
        <v>0</v>
      </c>
      <c r="K217" s="238" t="s">
        <v>253</v>
      </c>
      <c r="L217" s="45"/>
      <c r="M217" s="243" t="s">
        <v>1</v>
      </c>
      <c r="N217" s="244" t="s">
        <v>38</v>
      </c>
      <c r="O217" s="92"/>
      <c r="P217" s="245">
        <f>O217*H217</f>
        <v>0</v>
      </c>
      <c r="Q217" s="245">
        <v>3.6000000000000001E-05</v>
      </c>
      <c r="R217" s="245">
        <f>Q217*H217</f>
        <v>0.0003456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124</v>
      </c>
      <c r="AT217" s="247" t="s">
        <v>119</v>
      </c>
      <c r="AU217" s="247" t="s">
        <v>83</v>
      </c>
      <c r="AY217" s="18" t="s">
        <v>116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81</v>
      </c>
      <c r="BK217" s="248">
        <f>ROUND(I217*H217,2)</f>
        <v>0</v>
      </c>
      <c r="BL217" s="18" t="s">
        <v>124</v>
      </c>
      <c r="BM217" s="247" t="s">
        <v>411</v>
      </c>
    </row>
    <row r="218" s="13" customFormat="1">
      <c r="A218" s="13"/>
      <c r="B218" s="249"/>
      <c r="C218" s="250"/>
      <c r="D218" s="251" t="s">
        <v>130</v>
      </c>
      <c r="E218" s="252" t="s">
        <v>1</v>
      </c>
      <c r="F218" s="253" t="s">
        <v>412</v>
      </c>
      <c r="G218" s="250"/>
      <c r="H218" s="254">
        <v>9.5999999999999996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130</v>
      </c>
      <c r="AU218" s="260" t="s">
        <v>83</v>
      </c>
      <c r="AV218" s="13" t="s">
        <v>83</v>
      </c>
      <c r="AW218" s="13" t="s">
        <v>30</v>
      </c>
      <c r="AX218" s="13" t="s">
        <v>81</v>
      </c>
      <c r="AY218" s="260" t="s">
        <v>116</v>
      </c>
    </row>
    <row r="219" s="2" customFormat="1" ht="16.5" customHeight="1">
      <c r="A219" s="39"/>
      <c r="B219" s="40"/>
      <c r="C219" s="261" t="s">
        <v>413</v>
      </c>
      <c r="D219" s="261" t="s">
        <v>141</v>
      </c>
      <c r="E219" s="262" t="s">
        <v>414</v>
      </c>
      <c r="F219" s="263" t="s">
        <v>415</v>
      </c>
      <c r="G219" s="264" t="s">
        <v>252</v>
      </c>
      <c r="H219" s="265">
        <v>34.151000000000003</v>
      </c>
      <c r="I219" s="266"/>
      <c r="J219" s="267">
        <f>ROUND(I219*H219,2)</f>
        <v>0</v>
      </c>
      <c r="K219" s="263" t="s">
        <v>253</v>
      </c>
      <c r="L219" s="268"/>
      <c r="M219" s="269" t="s">
        <v>1</v>
      </c>
      <c r="N219" s="270" t="s">
        <v>38</v>
      </c>
      <c r="O219" s="92"/>
      <c r="P219" s="245">
        <f>O219*H219</f>
        <v>0</v>
      </c>
      <c r="Q219" s="245">
        <v>0.00445</v>
      </c>
      <c r="R219" s="245">
        <f>Q219*H219</f>
        <v>0.15197195000000002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145</v>
      </c>
      <c r="AT219" s="247" t="s">
        <v>141</v>
      </c>
      <c r="AU219" s="247" t="s">
        <v>83</v>
      </c>
      <c r="AY219" s="18" t="s">
        <v>116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81</v>
      </c>
      <c r="BK219" s="248">
        <f>ROUND(I219*H219,2)</f>
        <v>0</v>
      </c>
      <c r="BL219" s="18" t="s">
        <v>124</v>
      </c>
      <c r="BM219" s="247" t="s">
        <v>416</v>
      </c>
    </row>
    <row r="220" s="15" customFormat="1">
      <c r="A220" s="15"/>
      <c r="B220" s="288"/>
      <c r="C220" s="289"/>
      <c r="D220" s="251" t="s">
        <v>130</v>
      </c>
      <c r="E220" s="290" t="s">
        <v>1</v>
      </c>
      <c r="F220" s="291" t="s">
        <v>417</v>
      </c>
      <c r="G220" s="289"/>
      <c r="H220" s="290" t="s">
        <v>1</v>
      </c>
      <c r="I220" s="292"/>
      <c r="J220" s="289"/>
      <c r="K220" s="289"/>
      <c r="L220" s="293"/>
      <c r="M220" s="294"/>
      <c r="N220" s="295"/>
      <c r="O220" s="295"/>
      <c r="P220" s="295"/>
      <c r="Q220" s="295"/>
      <c r="R220" s="295"/>
      <c r="S220" s="295"/>
      <c r="T220" s="29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7" t="s">
        <v>130</v>
      </c>
      <c r="AU220" s="297" t="s">
        <v>83</v>
      </c>
      <c r="AV220" s="15" t="s">
        <v>81</v>
      </c>
      <c r="AW220" s="15" t="s">
        <v>30</v>
      </c>
      <c r="AX220" s="15" t="s">
        <v>73</v>
      </c>
      <c r="AY220" s="297" t="s">
        <v>116</v>
      </c>
    </row>
    <row r="221" s="13" customFormat="1">
      <c r="A221" s="13"/>
      <c r="B221" s="249"/>
      <c r="C221" s="250"/>
      <c r="D221" s="251" t="s">
        <v>130</v>
      </c>
      <c r="E221" s="252" t="s">
        <v>1</v>
      </c>
      <c r="F221" s="253" t="s">
        <v>418</v>
      </c>
      <c r="G221" s="250"/>
      <c r="H221" s="254">
        <v>20.042999999999999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130</v>
      </c>
      <c r="AU221" s="260" t="s">
        <v>83</v>
      </c>
      <c r="AV221" s="13" t="s">
        <v>83</v>
      </c>
      <c r="AW221" s="13" t="s">
        <v>30</v>
      </c>
      <c r="AX221" s="13" t="s">
        <v>73</v>
      </c>
      <c r="AY221" s="260" t="s">
        <v>116</v>
      </c>
    </row>
    <row r="222" s="13" customFormat="1">
      <c r="A222" s="13"/>
      <c r="B222" s="249"/>
      <c r="C222" s="250"/>
      <c r="D222" s="251" t="s">
        <v>130</v>
      </c>
      <c r="E222" s="252" t="s">
        <v>1</v>
      </c>
      <c r="F222" s="253" t="s">
        <v>419</v>
      </c>
      <c r="G222" s="250"/>
      <c r="H222" s="254">
        <v>14.108000000000001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130</v>
      </c>
      <c r="AU222" s="260" t="s">
        <v>83</v>
      </c>
      <c r="AV222" s="13" t="s">
        <v>83</v>
      </c>
      <c r="AW222" s="13" t="s">
        <v>30</v>
      </c>
      <c r="AX222" s="13" t="s">
        <v>73</v>
      </c>
      <c r="AY222" s="260" t="s">
        <v>116</v>
      </c>
    </row>
    <row r="223" s="14" customFormat="1">
      <c r="A223" s="14"/>
      <c r="B223" s="274"/>
      <c r="C223" s="275"/>
      <c r="D223" s="251" t="s">
        <v>130</v>
      </c>
      <c r="E223" s="276" t="s">
        <v>1</v>
      </c>
      <c r="F223" s="277" t="s">
        <v>230</v>
      </c>
      <c r="G223" s="275"/>
      <c r="H223" s="278">
        <v>34.150999999999996</v>
      </c>
      <c r="I223" s="279"/>
      <c r="J223" s="275"/>
      <c r="K223" s="275"/>
      <c r="L223" s="280"/>
      <c r="M223" s="281"/>
      <c r="N223" s="282"/>
      <c r="O223" s="282"/>
      <c r="P223" s="282"/>
      <c r="Q223" s="282"/>
      <c r="R223" s="282"/>
      <c r="S223" s="282"/>
      <c r="T223" s="28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4" t="s">
        <v>130</v>
      </c>
      <c r="AU223" s="284" t="s">
        <v>83</v>
      </c>
      <c r="AV223" s="14" t="s">
        <v>124</v>
      </c>
      <c r="AW223" s="14" t="s">
        <v>30</v>
      </c>
      <c r="AX223" s="14" t="s">
        <v>81</v>
      </c>
      <c r="AY223" s="284" t="s">
        <v>116</v>
      </c>
    </row>
    <row r="224" s="12" customFormat="1" ht="22.8" customHeight="1">
      <c r="A224" s="12"/>
      <c r="B224" s="220"/>
      <c r="C224" s="221"/>
      <c r="D224" s="222" t="s">
        <v>72</v>
      </c>
      <c r="E224" s="234" t="s">
        <v>132</v>
      </c>
      <c r="F224" s="234" t="s">
        <v>420</v>
      </c>
      <c r="G224" s="221"/>
      <c r="H224" s="221"/>
      <c r="I224" s="224"/>
      <c r="J224" s="235">
        <f>BK224</f>
        <v>0</v>
      </c>
      <c r="K224" s="221"/>
      <c r="L224" s="226"/>
      <c r="M224" s="227"/>
      <c r="N224" s="228"/>
      <c r="O224" s="228"/>
      <c r="P224" s="229">
        <f>SUM(P225:P239)</f>
        <v>0</v>
      </c>
      <c r="Q224" s="228"/>
      <c r="R224" s="229">
        <f>SUM(R225:R239)</f>
        <v>52.793915722800001</v>
      </c>
      <c r="S224" s="228"/>
      <c r="T224" s="230">
        <f>SUM(T225:T239)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1" t="s">
        <v>81</v>
      </c>
      <c r="AT224" s="232" t="s">
        <v>72</v>
      </c>
      <c r="AU224" s="232" t="s">
        <v>81</v>
      </c>
      <c r="AY224" s="231" t="s">
        <v>116</v>
      </c>
      <c r="BK224" s="233">
        <f>SUM(BK225:BK239)</f>
        <v>0</v>
      </c>
    </row>
    <row r="225" s="2" customFormat="1" ht="16.5" customHeight="1">
      <c r="A225" s="39"/>
      <c r="B225" s="40"/>
      <c r="C225" s="236" t="s">
        <v>421</v>
      </c>
      <c r="D225" s="236" t="s">
        <v>119</v>
      </c>
      <c r="E225" s="237" t="s">
        <v>422</v>
      </c>
      <c r="F225" s="238" t="s">
        <v>423</v>
      </c>
      <c r="G225" s="239" t="s">
        <v>128</v>
      </c>
      <c r="H225" s="240">
        <v>1.5</v>
      </c>
      <c r="I225" s="241"/>
      <c r="J225" s="242">
        <f>ROUND(I225*H225,2)</f>
        <v>0</v>
      </c>
      <c r="K225" s="238" t="s">
        <v>253</v>
      </c>
      <c r="L225" s="45"/>
      <c r="M225" s="243" t="s">
        <v>1</v>
      </c>
      <c r="N225" s="244" t="s">
        <v>38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124</v>
      </c>
      <c r="AT225" s="247" t="s">
        <v>119</v>
      </c>
      <c r="AU225" s="247" t="s">
        <v>83</v>
      </c>
      <c r="AY225" s="18" t="s">
        <v>116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81</v>
      </c>
      <c r="BK225" s="248">
        <f>ROUND(I225*H225,2)</f>
        <v>0</v>
      </c>
      <c r="BL225" s="18" t="s">
        <v>124</v>
      </c>
      <c r="BM225" s="247" t="s">
        <v>424</v>
      </c>
    </row>
    <row r="226" s="13" customFormat="1">
      <c r="A226" s="13"/>
      <c r="B226" s="249"/>
      <c r="C226" s="250"/>
      <c r="D226" s="251" t="s">
        <v>130</v>
      </c>
      <c r="E226" s="252" t="s">
        <v>1</v>
      </c>
      <c r="F226" s="253" t="s">
        <v>425</v>
      </c>
      <c r="G226" s="250"/>
      <c r="H226" s="254">
        <v>1.5</v>
      </c>
      <c r="I226" s="255"/>
      <c r="J226" s="250"/>
      <c r="K226" s="250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130</v>
      </c>
      <c r="AU226" s="260" t="s">
        <v>83</v>
      </c>
      <c r="AV226" s="13" t="s">
        <v>83</v>
      </c>
      <c r="AW226" s="13" t="s">
        <v>30</v>
      </c>
      <c r="AX226" s="13" t="s">
        <v>81</v>
      </c>
      <c r="AY226" s="260" t="s">
        <v>116</v>
      </c>
    </row>
    <row r="227" s="2" customFormat="1" ht="16.5" customHeight="1">
      <c r="A227" s="39"/>
      <c r="B227" s="40"/>
      <c r="C227" s="236" t="s">
        <v>426</v>
      </c>
      <c r="D227" s="236" t="s">
        <v>119</v>
      </c>
      <c r="E227" s="237" t="s">
        <v>427</v>
      </c>
      <c r="F227" s="238" t="s">
        <v>428</v>
      </c>
      <c r="G227" s="239" t="s">
        <v>252</v>
      </c>
      <c r="H227" s="240">
        <v>7.7939999999999996</v>
      </c>
      <c r="I227" s="241"/>
      <c r="J227" s="242">
        <f>ROUND(I227*H227,2)</f>
        <v>0</v>
      </c>
      <c r="K227" s="238" t="s">
        <v>253</v>
      </c>
      <c r="L227" s="45"/>
      <c r="M227" s="243" t="s">
        <v>1</v>
      </c>
      <c r="N227" s="244" t="s">
        <v>38</v>
      </c>
      <c r="O227" s="92"/>
      <c r="P227" s="245">
        <f>O227*H227</f>
        <v>0</v>
      </c>
      <c r="Q227" s="245">
        <v>0.041744200000000002</v>
      </c>
      <c r="R227" s="245">
        <f>Q227*H227</f>
        <v>0.3253542948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124</v>
      </c>
      <c r="AT227" s="247" t="s">
        <v>119</v>
      </c>
      <c r="AU227" s="247" t="s">
        <v>83</v>
      </c>
      <c r="AY227" s="18" t="s">
        <v>116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81</v>
      </c>
      <c r="BK227" s="248">
        <f>ROUND(I227*H227,2)</f>
        <v>0</v>
      </c>
      <c r="BL227" s="18" t="s">
        <v>124</v>
      </c>
      <c r="BM227" s="247" t="s">
        <v>429</v>
      </c>
    </row>
    <row r="228" s="13" customFormat="1">
      <c r="A228" s="13"/>
      <c r="B228" s="249"/>
      <c r="C228" s="250"/>
      <c r="D228" s="251" t="s">
        <v>130</v>
      </c>
      <c r="E228" s="252" t="s">
        <v>1</v>
      </c>
      <c r="F228" s="253" t="s">
        <v>430</v>
      </c>
      <c r="G228" s="250"/>
      <c r="H228" s="254">
        <v>3.9249999999999998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130</v>
      </c>
      <c r="AU228" s="260" t="s">
        <v>83</v>
      </c>
      <c r="AV228" s="13" t="s">
        <v>83</v>
      </c>
      <c r="AW228" s="13" t="s">
        <v>30</v>
      </c>
      <c r="AX228" s="13" t="s">
        <v>73</v>
      </c>
      <c r="AY228" s="260" t="s">
        <v>116</v>
      </c>
    </row>
    <row r="229" s="13" customFormat="1">
      <c r="A229" s="13"/>
      <c r="B229" s="249"/>
      <c r="C229" s="250"/>
      <c r="D229" s="251" t="s">
        <v>130</v>
      </c>
      <c r="E229" s="252" t="s">
        <v>1</v>
      </c>
      <c r="F229" s="253" t="s">
        <v>431</v>
      </c>
      <c r="G229" s="250"/>
      <c r="H229" s="254">
        <v>3.8690000000000002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130</v>
      </c>
      <c r="AU229" s="260" t="s">
        <v>83</v>
      </c>
      <c r="AV229" s="13" t="s">
        <v>83</v>
      </c>
      <c r="AW229" s="13" t="s">
        <v>30</v>
      </c>
      <c r="AX229" s="13" t="s">
        <v>73</v>
      </c>
      <c r="AY229" s="260" t="s">
        <v>116</v>
      </c>
    </row>
    <row r="230" s="14" customFormat="1">
      <c r="A230" s="14"/>
      <c r="B230" s="274"/>
      <c r="C230" s="275"/>
      <c r="D230" s="251" t="s">
        <v>130</v>
      </c>
      <c r="E230" s="276" t="s">
        <v>1</v>
      </c>
      <c r="F230" s="277" t="s">
        <v>230</v>
      </c>
      <c r="G230" s="275"/>
      <c r="H230" s="278">
        <v>7.7940000000000005</v>
      </c>
      <c r="I230" s="279"/>
      <c r="J230" s="275"/>
      <c r="K230" s="275"/>
      <c r="L230" s="280"/>
      <c r="M230" s="281"/>
      <c r="N230" s="282"/>
      <c r="O230" s="282"/>
      <c r="P230" s="282"/>
      <c r="Q230" s="282"/>
      <c r="R230" s="282"/>
      <c r="S230" s="282"/>
      <c r="T230" s="28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4" t="s">
        <v>130</v>
      </c>
      <c r="AU230" s="284" t="s">
        <v>83</v>
      </c>
      <c r="AV230" s="14" t="s">
        <v>124</v>
      </c>
      <c r="AW230" s="14" t="s">
        <v>30</v>
      </c>
      <c r="AX230" s="14" t="s">
        <v>81</v>
      </c>
      <c r="AY230" s="284" t="s">
        <v>116</v>
      </c>
    </row>
    <row r="231" s="2" customFormat="1" ht="16.5" customHeight="1">
      <c r="A231" s="39"/>
      <c r="B231" s="40"/>
      <c r="C231" s="236" t="s">
        <v>432</v>
      </c>
      <c r="D231" s="236" t="s">
        <v>119</v>
      </c>
      <c r="E231" s="237" t="s">
        <v>433</v>
      </c>
      <c r="F231" s="238" t="s">
        <v>434</v>
      </c>
      <c r="G231" s="239" t="s">
        <v>252</v>
      </c>
      <c r="H231" s="240">
        <v>7.7939999999999996</v>
      </c>
      <c r="I231" s="241"/>
      <c r="J231" s="242">
        <f>ROUND(I231*H231,2)</f>
        <v>0</v>
      </c>
      <c r="K231" s="238" t="s">
        <v>253</v>
      </c>
      <c r="L231" s="45"/>
      <c r="M231" s="243" t="s">
        <v>1</v>
      </c>
      <c r="N231" s="244" t="s">
        <v>38</v>
      </c>
      <c r="O231" s="92"/>
      <c r="P231" s="245">
        <f>O231*H231</f>
        <v>0</v>
      </c>
      <c r="Q231" s="245">
        <v>1.5E-05</v>
      </c>
      <c r="R231" s="245">
        <f>Q231*H231</f>
        <v>0.00011690999999999999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124</v>
      </c>
      <c r="AT231" s="247" t="s">
        <v>119</v>
      </c>
      <c r="AU231" s="247" t="s">
        <v>83</v>
      </c>
      <c r="AY231" s="18" t="s">
        <v>116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81</v>
      </c>
      <c r="BK231" s="248">
        <f>ROUND(I231*H231,2)</f>
        <v>0</v>
      </c>
      <c r="BL231" s="18" t="s">
        <v>124</v>
      </c>
      <c r="BM231" s="247" t="s">
        <v>435</v>
      </c>
    </row>
    <row r="232" s="13" customFormat="1">
      <c r="A232" s="13"/>
      <c r="B232" s="249"/>
      <c r="C232" s="250"/>
      <c r="D232" s="251" t="s">
        <v>130</v>
      </c>
      <c r="E232" s="252" t="s">
        <v>1</v>
      </c>
      <c r="F232" s="253" t="s">
        <v>430</v>
      </c>
      <c r="G232" s="250"/>
      <c r="H232" s="254">
        <v>3.9249999999999998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130</v>
      </c>
      <c r="AU232" s="260" t="s">
        <v>83</v>
      </c>
      <c r="AV232" s="13" t="s">
        <v>83</v>
      </c>
      <c r="AW232" s="13" t="s">
        <v>30</v>
      </c>
      <c r="AX232" s="13" t="s">
        <v>73</v>
      </c>
      <c r="AY232" s="260" t="s">
        <v>116</v>
      </c>
    </row>
    <row r="233" s="13" customFormat="1">
      <c r="A233" s="13"/>
      <c r="B233" s="249"/>
      <c r="C233" s="250"/>
      <c r="D233" s="251" t="s">
        <v>130</v>
      </c>
      <c r="E233" s="252" t="s">
        <v>1</v>
      </c>
      <c r="F233" s="253" t="s">
        <v>431</v>
      </c>
      <c r="G233" s="250"/>
      <c r="H233" s="254">
        <v>3.8690000000000002</v>
      </c>
      <c r="I233" s="255"/>
      <c r="J233" s="250"/>
      <c r="K233" s="250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130</v>
      </c>
      <c r="AU233" s="260" t="s">
        <v>83</v>
      </c>
      <c r="AV233" s="13" t="s">
        <v>83</v>
      </c>
      <c r="AW233" s="13" t="s">
        <v>30</v>
      </c>
      <c r="AX233" s="13" t="s">
        <v>73</v>
      </c>
      <c r="AY233" s="260" t="s">
        <v>116</v>
      </c>
    </row>
    <row r="234" s="14" customFormat="1">
      <c r="A234" s="14"/>
      <c r="B234" s="274"/>
      <c r="C234" s="275"/>
      <c r="D234" s="251" t="s">
        <v>130</v>
      </c>
      <c r="E234" s="276" t="s">
        <v>1</v>
      </c>
      <c r="F234" s="277" t="s">
        <v>230</v>
      </c>
      <c r="G234" s="275"/>
      <c r="H234" s="278">
        <v>7.7940000000000005</v>
      </c>
      <c r="I234" s="279"/>
      <c r="J234" s="275"/>
      <c r="K234" s="275"/>
      <c r="L234" s="280"/>
      <c r="M234" s="281"/>
      <c r="N234" s="282"/>
      <c r="O234" s="282"/>
      <c r="P234" s="282"/>
      <c r="Q234" s="282"/>
      <c r="R234" s="282"/>
      <c r="S234" s="282"/>
      <c r="T234" s="28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4" t="s">
        <v>130</v>
      </c>
      <c r="AU234" s="284" t="s">
        <v>83</v>
      </c>
      <c r="AV234" s="14" t="s">
        <v>124</v>
      </c>
      <c r="AW234" s="14" t="s">
        <v>30</v>
      </c>
      <c r="AX234" s="14" t="s">
        <v>81</v>
      </c>
      <c r="AY234" s="284" t="s">
        <v>116</v>
      </c>
    </row>
    <row r="235" s="2" customFormat="1" ht="16.5" customHeight="1">
      <c r="A235" s="39"/>
      <c r="B235" s="40"/>
      <c r="C235" s="236" t="s">
        <v>436</v>
      </c>
      <c r="D235" s="236" t="s">
        <v>119</v>
      </c>
      <c r="E235" s="237" t="s">
        <v>437</v>
      </c>
      <c r="F235" s="238" t="s">
        <v>438</v>
      </c>
      <c r="G235" s="239" t="s">
        <v>144</v>
      </c>
      <c r="H235" s="240">
        <v>0.215</v>
      </c>
      <c r="I235" s="241"/>
      <c r="J235" s="242">
        <f>ROUND(I235*H235,2)</f>
        <v>0</v>
      </c>
      <c r="K235" s="238" t="s">
        <v>253</v>
      </c>
      <c r="L235" s="45"/>
      <c r="M235" s="243" t="s">
        <v>1</v>
      </c>
      <c r="N235" s="244" t="s">
        <v>38</v>
      </c>
      <c r="O235" s="92"/>
      <c r="P235" s="245">
        <f>O235*H235</f>
        <v>0</v>
      </c>
      <c r="Q235" s="245">
        <v>1.0487652000000001</v>
      </c>
      <c r="R235" s="245">
        <f>Q235*H235</f>
        <v>0.22548451800000002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124</v>
      </c>
      <c r="AT235" s="247" t="s">
        <v>119</v>
      </c>
      <c r="AU235" s="247" t="s">
        <v>83</v>
      </c>
      <c r="AY235" s="18" t="s">
        <v>116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81</v>
      </c>
      <c r="BK235" s="248">
        <f>ROUND(I235*H235,2)</f>
        <v>0</v>
      </c>
      <c r="BL235" s="18" t="s">
        <v>124</v>
      </c>
      <c r="BM235" s="247" t="s">
        <v>439</v>
      </c>
    </row>
    <row r="236" s="13" customFormat="1">
      <c r="A236" s="13"/>
      <c r="B236" s="249"/>
      <c r="C236" s="250"/>
      <c r="D236" s="251" t="s">
        <v>130</v>
      </c>
      <c r="E236" s="252" t="s">
        <v>1</v>
      </c>
      <c r="F236" s="253" t="s">
        <v>440</v>
      </c>
      <c r="G236" s="250"/>
      <c r="H236" s="254">
        <v>0.215</v>
      </c>
      <c r="I236" s="255"/>
      <c r="J236" s="250"/>
      <c r="K236" s="250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130</v>
      </c>
      <c r="AU236" s="260" t="s">
        <v>83</v>
      </c>
      <c r="AV236" s="13" t="s">
        <v>83</v>
      </c>
      <c r="AW236" s="13" t="s">
        <v>30</v>
      </c>
      <c r="AX236" s="13" t="s">
        <v>81</v>
      </c>
      <c r="AY236" s="260" t="s">
        <v>116</v>
      </c>
    </row>
    <row r="237" s="2" customFormat="1" ht="21.75" customHeight="1">
      <c r="A237" s="39"/>
      <c r="B237" s="40"/>
      <c r="C237" s="236" t="s">
        <v>441</v>
      </c>
      <c r="D237" s="236" t="s">
        <v>119</v>
      </c>
      <c r="E237" s="237" t="s">
        <v>442</v>
      </c>
      <c r="F237" s="238" t="s">
        <v>443</v>
      </c>
      <c r="G237" s="239" t="s">
        <v>159</v>
      </c>
      <c r="H237" s="240">
        <v>6</v>
      </c>
      <c r="I237" s="241"/>
      <c r="J237" s="242">
        <f>ROUND(I237*H237,2)</f>
        <v>0</v>
      </c>
      <c r="K237" s="238" t="s">
        <v>253</v>
      </c>
      <c r="L237" s="45"/>
      <c r="M237" s="243" t="s">
        <v>1</v>
      </c>
      <c r="N237" s="244" t="s">
        <v>38</v>
      </c>
      <c r="O237" s="92"/>
      <c r="P237" s="245">
        <f>O237*H237</f>
        <v>0</v>
      </c>
      <c r="Q237" s="245">
        <v>0.20716000000000001</v>
      </c>
      <c r="R237" s="245">
        <f>Q237*H237</f>
        <v>1.2429600000000001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124</v>
      </c>
      <c r="AT237" s="247" t="s">
        <v>119</v>
      </c>
      <c r="AU237" s="247" t="s">
        <v>83</v>
      </c>
      <c r="AY237" s="18" t="s">
        <v>116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81</v>
      </c>
      <c r="BK237" s="248">
        <f>ROUND(I237*H237,2)</f>
        <v>0</v>
      </c>
      <c r="BL237" s="18" t="s">
        <v>124</v>
      </c>
      <c r="BM237" s="247" t="s">
        <v>444</v>
      </c>
    </row>
    <row r="238" s="2" customFormat="1" ht="21.75" customHeight="1">
      <c r="A238" s="39"/>
      <c r="B238" s="40"/>
      <c r="C238" s="261" t="s">
        <v>445</v>
      </c>
      <c r="D238" s="261" t="s">
        <v>141</v>
      </c>
      <c r="E238" s="262" t="s">
        <v>446</v>
      </c>
      <c r="F238" s="263" t="s">
        <v>447</v>
      </c>
      <c r="G238" s="264" t="s">
        <v>159</v>
      </c>
      <c r="H238" s="265">
        <v>4</v>
      </c>
      <c r="I238" s="266"/>
      <c r="J238" s="267">
        <f>ROUND(I238*H238,2)</f>
        <v>0</v>
      </c>
      <c r="K238" s="263" t="s">
        <v>1</v>
      </c>
      <c r="L238" s="268"/>
      <c r="M238" s="269" t="s">
        <v>1</v>
      </c>
      <c r="N238" s="270" t="s">
        <v>38</v>
      </c>
      <c r="O238" s="92"/>
      <c r="P238" s="245">
        <f>O238*H238</f>
        <v>0</v>
      </c>
      <c r="Q238" s="245">
        <v>8.5</v>
      </c>
      <c r="R238" s="245">
        <f>Q238*H238</f>
        <v>34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145</v>
      </c>
      <c r="AT238" s="247" t="s">
        <v>141</v>
      </c>
      <c r="AU238" s="247" t="s">
        <v>83</v>
      </c>
      <c r="AY238" s="18" t="s">
        <v>116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81</v>
      </c>
      <c r="BK238" s="248">
        <f>ROUND(I238*H238,2)</f>
        <v>0</v>
      </c>
      <c r="BL238" s="18" t="s">
        <v>124</v>
      </c>
      <c r="BM238" s="247" t="s">
        <v>448</v>
      </c>
    </row>
    <row r="239" s="2" customFormat="1" ht="21.75" customHeight="1">
      <c r="A239" s="39"/>
      <c r="B239" s="40"/>
      <c r="C239" s="261" t="s">
        <v>449</v>
      </c>
      <c r="D239" s="261" t="s">
        <v>141</v>
      </c>
      <c r="E239" s="262" t="s">
        <v>450</v>
      </c>
      <c r="F239" s="263" t="s">
        <v>451</v>
      </c>
      <c r="G239" s="264" t="s">
        <v>159</v>
      </c>
      <c r="H239" s="265">
        <v>2</v>
      </c>
      <c r="I239" s="266"/>
      <c r="J239" s="267">
        <f>ROUND(I239*H239,2)</f>
        <v>0</v>
      </c>
      <c r="K239" s="263" t="s">
        <v>1</v>
      </c>
      <c r="L239" s="268"/>
      <c r="M239" s="269" t="s">
        <v>1</v>
      </c>
      <c r="N239" s="270" t="s">
        <v>38</v>
      </c>
      <c r="O239" s="92"/>
      <c r="P239" s="245">
        <f>O239*H239</f>
        <v>0</v>
      </c>
      <c r="Q239" s="245">
        <v>8.5</v>
      </c>
      <c r="R239" s="245">
        <f>Q239*H239</f>
        <v>17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145</v>
      </c>
      <c r="AT239" s="247" t="s">
        <v>141</v>
      </c>
      <c r="AU239" s="247" t="s">
        <v>83</v>
      </c>
      <c r="AY239" s="18" t="s">
        <v>116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81</v>
      </c>
      <c r="BK239" s="248">
        <f>ROUND(I239*H239,2)</f>
        <v>0</v>
      </c>
      <c r="BL239" s="18" t="s">
        <v>124</v>
      </c>
      <c r="BM239" s="247" t="s">
        <v>452</v>
      </c>
    </row>
    <row r="240" s="12" customFormat="1" ht="22.8" customHeight="1">
      <c r="A240" s="12"/>
      <c r="B240" s="220"/>
      <c r="C240" s="221"/>
      <c r="D240" s="222" t="s">
        <v>72</v>
      </c>
      <c r="E240" s="234" t="s">
        <v>124</v>
      </c>
      <c r="F240" s="234" t="s">
        <v>453</v>
      </c>
      <c r="G240" s="221"/>
      <c r="H240" s="221"/>
      <c r="I240" s="224"/>
      <c r="J240" s="235">
        <f>BK240</f>
        <v>0</v>
      </c>
      <c r="K240" s="221"/>
      <c r="L240" s="226"/>
      <c r="M240" s="227"/>
      <c r="N240" s="228"/>
      <c r="O240" s="228"/>
      <c r="P240" s="229">
        <f>SUM(P241:P254)</f>
        <v>0</v>
      </c>
      <c r="Q240" s="228"/>
      <c r="R240" s="229">
        <f>SUM(R241:R254)</f>
        <v>95.07742687199999</v>
      </c>
      <c r="S240" s="228"/>
      <c r="T240" s="230">
        <f>SUM(T241:T254)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1" t="s">
        <v>81</v>
      </c>
      <c r="AT240" s="232" t="s">
        <v>72</v>
      </c>
      <c r="AU240" s="232" t="s">
        <v>81</v>
      </c>
      <c r="AY240" s="231" t="s">
        <v>116</v>
      </c>
      <c r="BK240" s="233">
        <f>SUM(BK241:BK254)</f>
        <v>0</v>
      </c>
    </row>
    <row r="241" s="2" customFormat="1" ht="21.75" customHeight="1">
      <c r="A241" s="39"/>
      <c r="B241" s="40"/>
      <c r="C241" s="236" t="s">
        <v>454</v>
      </c>
      <c r="D241" s="236" t="s">
        <v>119</v>
      </c>
      <c r="E241" s="237" t="s">
        <v>455</v>
      </c>
      <c r="F241" s="238" t="s">
        <v>456</v>
      </c>
      <c r="G241" s="239" t="s">
        <v>252</v>
      </c>
      <c r="H241" s="240">
        <v>60.551000000000002</v>
      </c>
      <c r="I241" s="241"/>
      <c r="J241" s="242">
        <f>ROUND(I241*H241,2)</f>
        <v>0</v>
      </c>
      <c r="K241" s="238" t="s">
        <v>253</v>
      </c>
      <c r="L241" s="45"/>
      <c r="M241" s="243" t="s">
        <v>1</v>
      </c>
      <c r="N241" s="244" t="s">
        <v>38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124</v>
      </c>
      <c r="AT241" s="247" t="s">
        <v>119</v>
      </c>
      <c r="AU241" s="247" t="s">
        <v>83</v>
      </c>
      <c r="AY241" s="18" t="s">
        <v>116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81</v>
      </c>
      <c r="BK241" s="248">
        <f>ROUND(I241*H241,2)</f>
        <v>0</v>
      </c>
      <c r="BL241" s="18" t="s">
        <v>124</v>
      </c>
      <c r="BM241" s="247" t="s">
        <v>457</v>
      </c>
    </row>
    <row r="242" s="13" customFormat="1">
      <c r="A242" s="13"/>
      <c r="B242" s="249"/>
      <c r="C242" s="250"/>
      <c r="D242" s="251" t="s">
        <v>130</v>
      </c>
      <c r="E242" s="252" t="s">
        <v>1</v>
      </c>
      <c r="F242" s="253" t="s">
        <v>418</v>
      </c>
      <c r="G242" s="250"/>
      <c r="H242" s="254">
        <v>20.042999999999999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130</v>
      </c>
      <c r="AU242" s="260" t="s">
        <v>83</v>
      </c>
      <c r="AV242" s="13" t="s">
        <v>83</v>
      </c>
      <c r="AW242" s="13" t="s">
        <v>30</v>
      </c>
      <c r="AX242" s="13" t="s">
        <v>73</v>
      </c>
      <c r="AY242" s="260" t="s">
        <v>116</v>
      </c>
    </row>
    <row r="243" s="13" customFormat="1">
      <c r="A243" s="13"/>
      <c r="B243" s="249"/>
      <c r="C243" s="250"/>
      <c r="D243" s="251" t="s">
        <v>130</v>
      </c>
      <c r="E243" s="252" t="s">
        <v>1</v>
      </c>
      <c r="F243" s="253" t="s">
        <v>458</v>
      </c>
      <c r="G243" s="250"/>
      <c r="H243" s="254">
        <v>26.399999999999999</v>
      </c>
      <c r="I243" s="255"/>
      <c r="J243" s="250"/>
      <c r="K243" s="250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130</v>
      </c>
      <c r="AU243" s="260" t="s">
        <v>83</v>
      </c>
      <c r="AV243" s="13" t="s">
        <v>83</v>
      </c>
      <c r="AW243" s="13" t="s">
        <v>30</v>
      </c>
      <c r="AX243" s="13" t="s">
        <v>73</v>
      </c>
      <c r="AY243" s="260" t="s">
        <v>116</v>
      </c>
    </row>
    <row r="244" s="13" customFormat="1">
      <c r="A244" s="13"/>
      <c r="B244" s="249"/>
      <c r="C244" s="250"/>
      <c r="D244" s="251" t="s">
        <v>130</v>
      </c>
      <c r="E244" s="252" t="s">
        <v>1</v>
      </c>
      <c r="F244" s="253" t="s">
        <v>419</v>
      </c>
      <c r="G244" s="250"/>
      <c r="H244" s="254">
        <v>14.108000000000001</v>
      </c>
      <c r="I244" s="255"/>
      <c r="J244" s="250"/>
      <c r="K244" s="250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130</v>
      </c>
      <c r="AU244" s="260" t="s">
        <v>83</v>
      </c>
      <c r="AV244" s="13" t="s">
        <v>83</v>
      </c>
      <c r="AW244" s="13" t="s">
        <v>30</v>
      </c>
      <c r="AX244" s="13" t="s">
        <v>73</v>
      </c>
      <c r="AY244" s="260" t="s">
        <v>116</v>
      </c>
    </row>
    <row r="245" s="14" customFormat="1">
      <c r="A245" s="14"/>
      <c r="B245" s="274"/>
      <c r="C245" s="275"/>
      <c r="D245" s="251" t="s">
        <v>130</v>
      </c>
      <c r="E245" s="276" t="s">
        <v>1</v>
      </c>
      <c r="F245" s="277" t="s">
        <v>230</v>
      </c>
      <c r="G245" s="275"/>
      <c r="H245" s="278">
        <v>60.551000000000002</v>
      </c>
      <c r="I245" s="279"/>
      <c r="J245" s="275"/>
      <c r="K245" s="275"/>
      <c r="L245" s="280"/>
      <c r="M245" s="281"/>
      <c r="N245" s="282"/>
      <c r="O245" s="282"/>
      <c r="P245" s="282"/>
      <c r="Q245" s="282"/>
      <c r="R245" s="282"/>
      <c r="S245" s="282"/>
      <c r="T245" s="28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4" t="s">
        <v>130</v>
      </c>
      <c r="AU245" s="284" t="s">
        <v>83</v>
      </c>
      <c r="AV245" s="14" t="s">
        <v>124</v>
      </c>
      <c r="AW245" s="14" t="s">
        <v>30</v>
      </c>
      <c r="AX245" s="14" t="s">
        <v>81</v>
      </c>
      <c r="AY245" s="284" t="s">
        <v>116</v>
      </c>
    </row>
    <row r="246" s="2" customFormat="1" ht="21.75" customHeight="1">
      <c r="A246" s="39"/>
      <c r="B246" s="40"/>
      <c r="C246" s="236" t="s">
        <v>459</v>
      </c>
      <c r="D246" s="236" t="s">
        <v>119</v>
      </c>
      <c r="E246" s="237" t="s">
        <v>460</v>
      </c>
      <c r="F246" s="238" t="s">
        <v>461</v>
      </c>
      <c r="G246" s="239" t="s">
        <v>252</v>
      </c>
      <c r="H246" s="240">
        <v>40.799999999999997</v>
      </c>
      <c r="I246" s="241"/>
      <c r="J246" s="242">
        <f>ROUND(I246*H246,2)</f>
        <v>0</v>
      </c>
      <c r="K246" s="238" t="s">
        <v>253</v>
      </c>
      <c r="L246" s="45"/>
      <c r="M246" s="243" t="s">
        <v>1</v>
      </c>
      <c r="N246" s="244" t="s">
        <v>38</v>
      </c>
      <c r="O246" s="92"/>
      <c r="P246" s="245">
        <f>O246*H246</f>
        <v>0</v>
      </c>
      <c r="Q246" s="245">
        <v>0.22797600000000001</v>
      </c>
      <c r="R246" s="245">
        <f>Q246*H246</f>
        <v>9.3014208000000007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124</v>
      </c>
      <c r="AT246" s="247" t="s">
        <v>119</v>
      </c>
      <c r="AU246" s="247" t="s">
        <v>83</v>
      </c>
      <c r="AY246" s="18" t="s">
        <v>116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81</v>
      </c>
      <c r="BK246" s="248">
        <f>ROUND(I246*H246,2)</f>
        <v>0</v>
      </c>
      <c r="BL246" s="18" t="s">
        <v>124</v>
      </c>
      <c r="BM246" s="247" t="s">
        <v>462</v>
      </c>
    </row>
    <row r="247" s="13" customFormat="1">
      <c r="A247" s="13"/>
      <c r="B247" s="249"/>
      <c r="C247" s="250"/>
      <c r="D247" s="251" t="s">
        <v>130</v>
      </c>
      <c r="E247" s="252" t="s">
        <v>1</v>
      </c>
      <c r="F247" s="253" t="s">
        <v>463</v>
      </c>
      <c r="G247" s="250"/>
      <c r="H247" s="254">
        <v>40.799999999999997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130</v>
      </c>
      <c r="AU247" s="260" t="s">
        <v>83</v>
      </c>
      <c r="AV247" s="13" t="s">
        <v>83</v>
      </c>
      <c r="AW247" s="13" t="s">
        <v>30</v>
      </c>
      <c r="AX247" s="13" t="s">
        <v>81</v>
      </c>
      <c r="AY247" s="260" t="s">
        <v>116</v>
      </c>
    </row>
    <row r="248" s="2" customFormat="1" ht="21.75" customHeight="1">
      <c r="A248" s="39"/>
      <c r="B248" s="40"/>
      <c r="C248" s="236" t="s">
        <v>464</v>
      </c>
      <c r="D248" s="236" t="s">
        <v>119</v>
      </c>
      <c r="E248" s="237" t="s">
        <v>465</v>
      </c>
      <c r="F248" s="238" t="s">
        <v>466</v>
      </c>
      <c r="G248" s="239" t="s">
        <v>252</v>
      </c>
      <c r="H248" s="240">
        <v>66.605999999999995</v>
      </c>
      <c r="I248" s="241"/>
      <c r="J248" s="242">
        <f>ROUND(I248*H248,2)</f>
        <v>0</v>
      </c>
      <c r="K248" s="238" t="s">
        <v>253</v>
      </c>
      <c r="L248" s="45"/>
      <c r="M248" s="243" t="s">
        <v>1</v>
      </c>
      <c r="N248" s="244" t="s">
        <v>38</v>
      </c>
      <c r="O248" s="92"/>
      <c r="P248" s="245">
        <f>O248*H248</f>
        <v>0</v>
      </c>
      <c r="Q248" s="245">
        <v>1.287812</v>
      </c>
      <c r="R248" s="245">
        <f>Q248*H248</f>
        <v>85.776006071999987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124</v>
      </c>
      <c r="AT248" s="247" t="s">
        <v>119</v>
      </c>
      <c r="AU248" s="247" t="s">
        <v>83</v>
      </c>
      <c r="AY248" s="18" t="s">
        <v>116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81</v>
      </c>
      <c r="BK248" s="248">
        <f>ROUND(I248*H248,2)</f>
        <v>0</v>
      </c>
      <c r="BL248" s="18" t="s">
        <v>124</v>
      </c>
      <c r="BM248" s="247" t="s">
        <v>467</v>
      </c>
    </row>
    <row r="249" s="2" customFormat="1">
      <c r="A249" s="39"/>
      <c r="B249" s="40"/>
      <c r="C249" s="41"/>
      <c r="D249" s="251" t="s">
        <v>193</v>
      </c>
      <c r="E249" s="41"/>
      <c r="F249" s="271" t="s">
        <v>468</v>
      </c>
      <c r="G249" s="41"/>
      <c r="H249" s="41"/>
      <c r="I249" s="145"/>
      <c r="J249" s="41"/>
      <c r="K249" s="41"/>
      <c r="L249" s="45"/>
      <c r="M249" s="272"/>
      <c r="N249" s="273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193</v>
      </c>
      <c r="AU249" s="18" t="s">
        <v>83</v>
      </c>
    </row>
    <row r="250" s="13" customFormat="1">
      <c r="A250" s="13"/>
      <c r="B250" s="249"/>
      <c r="C250" s="250"/>
      <c r="D250" s="251" t="s">
        <v>130</v>
      </c>
      <c r="E250" s="252" t="s">
        <v>1</v>
      </c>
      <c r="F250" s="253" t="s">
        <v>418</v>
      </c>
      <c r="G250" s="250"/>
      <c r="H250" s="254">
        <v>20.042999999999999</v>
      </c>
      <c r="I250" s="255"/>
      <c r="J250" s="250"/>
      <c r="K250" s="250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130</v>
      </c>
      <c r="AU250" s="260" t="s">
        <v>83</v>
      </c>
      <c r="AV250" s="13" t="s">
        <v>83</v>
      </c>
      <c r="AW250" s="13" t="s">
        <v>30</v>
      </c>
      <c r="AX250" s="13" t="s">
        <v>73</v>
      </c>
      <c r="AY250" s="260" t="s">
        <v>116</v>
      </c>
    </row>
    <row r="251" s="13" customFormat="1">
      <c r="A251" s="13"/>
      <c r="B251" s="249"/>
      <c r="C251" s="250"/>
      <c r="D251" s="251" t="s">
        <v>130</v>
      </c>
      <c r="E251" s="252" t="s">
        <v>1</v>
      </c>
      <c r="F251" s="253" t="s">
        <v>458</v>
      </c>
      <c r="G251" s="250"/>
      <c r="H251" s="254">
        <v>26.399999999999999</v>
      </c>
      <c r="I251" s="255"/>
      <c r="J251" s="250"/>
      <c r="K251" s="250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130</v>
      </c>
      <c r="AU251" s="260" t="s">
        <v>83</v>
      </c>
      <c r="AV251" s="13" t="s">
        <v>83</v>
      </c>
      <c r="AW251" s="13" t="s">
        <v>30</v>
      </c>
      <c r="AX251" s="13" t="s">
        <v>73</v>
      </c>
      <c r="AY251" s="260" t="s">
        <v>116</v>
      </c>
    </row>
    <row r="252" s="13" customFormat="1">
      <c r="A252" s="13"/>
      <c r="B252" s="249"/>
      <c r="C252" s="250"/>
      <c r="D252" s="251" t="s">
        <v>130</v>
      </c>
      <c r="E252" s="252" t="s">
        <v>1</v>
      </c>
      <c r="F252" s="253" t="s">
        <v>419</v>
      </c>
      <c r="G252" s="250"/>
      <c r="H252" s="254">
        <v>14.108000000000001</v>
      </c>
      <c r="I252" s="255"/>
      <c r="J252" s="250"/>
      <c r="K252" s="250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130</v>
      </c>
      <c r="AU252" s="260" t="s">
        <v>83</v>
      </c>
      <c r="AV252" s="13" t="s">
        <v>83</v>
      </c>
      <c r="AW252" s="13" t="s">
        <v>30</v>
      </c>
      <c r="AX252" s="13" t="s">
        <v>73</v>
      </c>
      <c r="AY252" s="260" t="s">
        <v>116</v>
      </c>
    </row>
    <row r="253" s="14" customFormat="1">
      <c r="A253" s="14"/>
      <c r="B253" s="274"/>
      <c r="C253" s="275"/>
      <c r="D253" s="251" t="s">
        <v>130</v>
      </c>
      <c r="E253" s="276" t="s">
        <v>1</v>
      </c>
      <c r="F253" s="277" t="s">
        <v>230</v>
      </c>
      <c r="G253" s="275"/>
      <c r="H253" s="278">
        <v>60.551000000000002</v>
      </c>
      <c r="I253" s="279"/>
      <c r="J253" s="275"/>
      <c r="K253" s="275"/>
      <c r="L253" s="280"/>
      <c r="M253" s="281"/>
      <c r="N253" s="282"/>
      <c r="O253" s="282"/>
      <c r="P253" s="282"/>
      <c r="Q253" s="282"/>
      <c r="R253" s="282"/>
      <c r="S253" s="282"/>
      <c r="T253" s="28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4" t="s">
        <v>130</v>
      </c>
      <c r="AU253" s="284" t="s">
        <v>83</v>
      </c>
      <c r="AV253" s="14" t="s">
        <v>124</v>
      </c>
      <c r="AW253" s="14" t="s">
        <v>30</v>
      </c>
      <c r="AX253" s="14" t="s">
        <v>81</v>
      </c>
      <c r="AY253" s="284" t="s">
        <v>116</v>
      </c>
    </row>
    <row r="254" s="13" customFormat="1">
      <c r="A254" s="13"/>
      <c r="B254" s="249"/>
      <c r="C254" s="250"/>
      <c r="D254" s="251" t="s">
        <v>130</v>
      </c>
      <c r="E254" s="250"/>
      <c r="F254" s="253" t="s">
        <v>469</v>
      </c>
      <c r="G254" s="250"/>
      <c r="H254" s="254">
        <v>66.605999999999995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130</v>
      </c>
      <c r="AU254" s="260" t="s">
        <v>83</v>
      </c>
      <c r="AV254" s="13" t="s">
        <v>83</v>
      </c>
      <c r="AW254" s="13" t="s">
        <v>4</v>
      </c>
      <c r="AX254" s="13" t="s">
        <v>81</v>
      </c>
      <c r="AY254" s="260" t="s">
        <v>116</v>
      </c>
    </row>
    <row r="255" s="12" customFormat="1" ht="22.8" customHeight="1">
      <c r="A255" s="12"/>
      <c r="B255" s="220"/>
      <c r="C255" s="221"/>
      <c r="D255" s="222" t="s">
        <v>72</v>
      </c>
      <c r="E255" s="234" t="s">
        <v>148</v>
      </c>
      <c r="F255" s="234" t="s">
        <v>470</v>
      </c>
      <c r="G255" s="221"/>
      <c r="H255" s="221"/>
      <c r="I255" s="224"/>
      <c r="J255" s="235">
        <f>BK255</f>
        <v>0</v>
      </c>
      <c r="K255" s="221"/>
      <c r="L255" s="226"/>
      <c r="M255" s="227"/>
      <c r="N255" s="228"/>
      <c r="O255" s="228"/>
      <c r="P255" s="229">
        <f>SUM(P256:P262)</f>
        <v>0</v>
      </c>
      <c r="Q255" s="228"/>
      <c r="R255" s="229">
        <f>SUM(R256:R262)</f>
        <v>0.81781343080000013</v>
      </c>
      <c r="S255" s="228"/>
      <c r="T255" s="230">
        <f>SUM(T256:T262)</f>
        <v>0.81972000000000012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1" t="s">
        <v>81</v>
      </c>
      <c r="AT255" s="232" t="s">
        <v>72</v>
      </c>
      <c r="AU255" s="232" t="s">
        <v>81</v>
      </c>
      <c r="AY255" s="231" t="s">
        <v>116</v>
      </c>
      <c r="BK255" s="233">
        <f>SUM(BK256:BK262)</f>
        <v>0</v>
      </c>
    </row>
    <row r="256" s="2" customFormat="1" ht="21.75" customHeight="1">
      <c r="A256" s="39"/>
      <c r="B256" s="40"/>
      <c r="C256" s="236" t="s">
        <v>471</v>
      </c>
      <c r="D256" s="236" t="s">
        <v>119</v>
      </c>
      <c r="E256" s="237" t="s">
        <v>472</v>
      </c>
      <c r="F256" s="238" t="s">
        <v>473</v>
      </c>
      <c r="G256" s="239" t="s">
        <v>186</v>
      </c>
      <c r="H256" s="240">
        <v>32</v>
      </c>
      <c r="I256" s="241"/>
      <c r="J256" s="242">
        <f>ROUND(I256*H256,2)</f>
        <v>0</v>
      </c>
      <c r="K256" s="238" t="s">
        <v>253</v>
      </c>
      <c r="L256" s="45"/>
      <c r="M256" s="243" t="s">
        <v>1</v>
      </c>
      <c r="N256" s="244" t="s">
        <v>38</v>
      </c>
      <c r="O256" s="92"/>
      <c r="P256" s="245">
        <f>O256*H256</f>
        <v>0</v>
      </c>
      <c r="Q256" s="245">
        <v>0.00068453739999999996</v>
      </c>
      <c r="R256" s="245">
        <f>Q256*H256</f>
        <v>0.021905196799999999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124</v>
      </c>
      <c r="AT256" s="247" t="s">
        <v>119</v>
      </c>
      <c r="AU256" s="247" t="s">
        <v>83</v>
      </c>
      <c r="AY256" s="18" t="s">
        <v>116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81</v>
      </c>
      <c r="BK256" s="248">
        <f>ROUND(I256*H256,2)</f>
        <v>0</v>
      </c>
      <c r="BL256" s="18" t="s">
        <v>124</v>
      </c>
      <c r="BM256" s="247" t="s">
        <v>474</v>
      </c>
    </row>
    <row r="257" s="2" customFormat="1">
      <c r="A257" s="39"/>
      <c r="B257" s="40"/>
      <c r="C257" s="41"/>
      <c r="D257" s="251" t="s">
        <v>193</v>
      </c>
      <c r="E257" s="41"/>
      <c r="F257" s="271" t="s">
        <v>475</v>
      </c>
      <c r="G257" s="41"/>
      <c r="H257" s="41"/>
      <c r="I257" s="145"/>
      <c r="J257" s="41"/>
      <c r="K257" s="41"/>
      <c r="L257" s="45"/>
      <c r="M257" s="272"/>
      <c r="N257" s="273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193</v>
      </c>
      <c r="AU257" s="18" t="s">
        <v>83</v>
      </c>
    </row>
    <row r="258" s="13" customFormat="1">
      <c r="A258" s="13"/>
      <c r="B258" s="249"/>
      <c r="C258" s="250"/>
      <c r="D258" s="251" t="s">
        <v>130</v>
      </c>
      <c r="E258" s="252" t="s">
        <v>1</v>
      </c>
      <c r="F258" s="253" t="s">
        <v>476</v>
      </c>
      <c r="G258" s="250"/>
      <c r="H258" s="254">
        <v>32</v>
      </c>
      <c r="I258" s="255"/>
      <c r="J258" s="250"/>
      <c r="K258" s="250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130</v>
      </c>
      <c r="AU258" s="260" t="s">
        <v>83</v>
      </c>
      <c r="AV258" s="13" t="s">
        <v>83</v>
      </c>
      <c r="AW258" s="13" t="s">
        <v>30</v>
      </c>
      <c r="AX258" s="13" t="s">
        <v>81</v>
      </c>
      <c r="AY258" s="260" t="s">
        <v>116</v>
      </c>
    </row>
    <row r="259" s="2" customFormat="1" ht="21.75" customHeight="1">
      <c r="A259" s="39"/>
      <c r="B259" s="40"/>
      <c r="C259" s="236" t="s">
        <v>477</v>
      </c>
      <c r="D259" s="236" t="s">
        <v>119</v>
      </c>
      <c r="E259" s="237" t="s">
        <v>478</v>
      </c>
      <c r="F259" s="238" t="s">
        <v>479</v>
      </c>
      <c r="G259" s="239" t="s">
        <v>252</v>
      </c>
      <c r="H259" s="240">
        <v>5.9400000000000004</v>
      </c>
      <c r="I259" s="241"/>
      <c r="J259" s="242">
        <f>ROUND(I259*H259,2)</f>
        <v>0</v>
      </c>
      <c r="K259" s="238" t="s">
        <v>253</v>
      </c>
      <c r="L259" s="45"/>
      <c r="M259" s="243" t="s">
        <v>1</v>
      </c>
      <c r="N259" s="244" t="s">
        <v>38</v>
      </c>
      <c r="O259" s="92"/>
      <c r="P259" s="245">
        <f>O259*H259</f>
        <v>0</v>
      </c>
      <c r="Q259" s="245">
        <v>0.12880610000000001</v>
      </c>
      <c r="R259" s="245">
        <f>Q259*H259</f>
        <v>0.76510823400000005</v>
      </c>
      <c r="S259" s="245">
        <v>0.13800000000000001</v>
      </c>
      <c r="T259" s="246">
        <f>S259*H259</f>
        <v>0.81972000000000012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124</v>
      </c>
      <c r="AT259" s="247" t="s">
        <v>119</v>
      </c>
      <c r="AU259" s="247" t="s">
        <v>83</v>
      </c>
      <c r="AY259" s="18" t="s">
        <v>116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81</v>
      </c>
      <c r="BK259" s="248">
        <f>ROUND(I259*H259,2)</f>
        <v>0</v>
      </c>
      <c r="BL259" s="18" t="s">
        <v>124</v>
      </c>
      <c r="BM259" s="247" t="s">
        <v>480</v>
      </c>
    </row>
    <row r="260" s="13" customFormat="1">
      <c r="A260" s="13"/>
      <c r="B260" s="249"/>
      <c r="C260" s="250"/>
      <c r="D260" s="251" t="s">
        <v>130</v>
      </c>
      <c r="E260" s="252" t="s">
        <v>1</v>
      </c>
      <c r="F260" s="253" t="s">
        <v>481</v>
      </c>
      <c r="G260" s="250"/>
      <c r="H260" s="254">
        <v>5.9400000000000004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130</v>
      </c>
      <c r="AU260" s="260" t="s">
        <v>83</v>
      </c>
      <c r="AV260" s="13" t="s">
        <v>83</v>
      </c>
      <c r="AW260" s="13" t="s">
        <v>30</v>
      </c>
      <c r="AX260" s="13" t="s">
        <v>81</v>
      </c>
      <c r="AY260" s="260" t="s">
        <v>116</v>
      </c>
    </row>
    <row r="261" s="2" customFormat="1" ht="21.75" customHeight="1">
      <c r="A261" s="39"/>
      <c r="B261" s="40"/>
      <c r="C261" s="236" t="s">
        <v>482</v>
      </c>
      <c r="D261" s="236" t="s">
        <v>119</v>
      </c>
      <c r="E261" s="237" t="s">
        <v>483</v>
      </c>
      <c r="F261" s="238" t="s">
        <v>484</v>
      </c>
      <c r="G261" s="239" t="s">
        <v>350</v>
      </c>
      <c r="H261" s="240">
        <v>220</v>
      </c>
      <c r="I261" s="241"/>
      <c r="J261" s="242">
        <f>ROUND(I261*H261,2)</f>
        <v>0</v>
      </c>
      <c r="K261" s="238" t="s">
        <v>253</v>
      </c>
      <c r="L261" s="45"/>
      <c r="M261" s="243" t="s">
        <v>1</v>
      </c>
      <c r="N261" s="244" t="s">
        <v>38</v>
      </c>
      <c r="O261" s="92"/>
      <c r="P261" s="245">
        <f>O261*H261</f>
        <v>0</v>
      </c>
      <c r="Q261" s="245">
        <v>0.00013999999999999999</v>
      </c>
      <c r="R261" s="245">
        <f>Q261*H261</f>
        <v>0.030799999999999998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124</v>
      </c>
      <c r="AT261" s="247" t="s">
        <v>119</v>
      </c>
      <c r="AU261" s="247" t="s">
        <v>83</v>
      </c>
      <c r="AY261" s="18" t="s">
        <v>116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81</v>
      </c>
      <c r="BK261" s="248">
        <f>ROUND(I261*H261,2)</f>
        <v>0</v>
      </c>
      <c r="BL261" s="18" t="s">
        <v>124</v>
      </c>
      <c r="BM261" s="247" t="s">
        <v>485</v>
      </c>
    </row>
    <row r="262" s="13" customFormat="1">
      <c r="A262" s="13"/>
      <c r="B262" s="249"/>
      <c r="C262" s="250"/>
      <c r="D262" s="251" t="s">
        <v>130</v>
      </c>
      <c r="E262" s="252" t="s">
        <v>1</v>
      </c>
      <c r="F262" s="253" t="s">
        <v>486</v>
      </c>
      <c r="G262" s="250"/>
      <c r="H262" s="254">
        <v>220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130</v>
      </c>
      <c r="AU262" s="260" t="s">
        <v>83</v>
      </c>
      <c r="AV262" s="13" t="s">
        <v>83</v>
      </c>
      <c r="AW262" s="13" t="s">
        <v>30</v>
      </c>
      <c r="AX262" s="13" t="s">
        <v>81</v>
      </c>
      <c r="AY262" s="260" t="s">
        <v>116</v>
      </c>
    </row>
    <row r="263" s="12" customFormat="1" ht="22.8" customHeight="1">
      <c r="A263" s="12"/>
      <c r="B263" s="220"/>
      <c r="C263" s="221"/>
      <c r="D263" s="222" t="s">
        <v>72</v>
      </c>
      <c r="E263" s="234" t="s">
        <v>162</v>
      </c>
      <c r="F263" s="234" t="s">
        <v>487</v>
      </c>
      <c r="G263" s="221"/>
      <c r="H263" s="221"/>
      <c r="I263" s="224"/>
      <c r="J263" s="235">
        <f>BK263</f>
        <v>0</v>
      </c>
      <c r="K263" s="221"/>
      <c r="L263" s="226"/>
      <c r="M263" s="227"/>
      <c r="N263" s="228"/>
      <c r="O263" s="228"/>
      <c r="P263" s="229">
        <f>P264+SUM(P265:P280)</f>
        <v>0</v>
      </c>
      <c r="Q263" s="228"/>
      <c r="R263" s="229">
        <f>R264+SUM(R265:R280)</f>
        <v>5.2030461499999996</v>
      </c>
      <c r="S263" s="228"/>
      <c r="T263" s="230">
        <f>T264+SUM(T265:T280)</f>
        <v>102.79347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31" t="s">
        <v>81</v>
      </c>
      <c r="AT263" s="232" t="s">
        <v>72</v>
      </c>
      <c r="AU263" s="232" t="s">
        <v>81</v>
      </c>
      <c r="AY263" s="231" t="s">
        <v>116</v>
      </c>
      <c r="BK263" s="233">
        <f>BK264+SUM(BK265:BK280)</f>
        <v>0</v>
      </c>
    </row>
    <row r="264" s="2" customFormat="1" ht="16.5" customHeight="1">
      <c r="A264" s="39"/>
      <c r="B264" s="40"/>
      <c r="C264" s="236" t="s">
        <v>488</v>
      </c>
      <c r="D264" s="236" t="s">
        <v>119</v>
      </c>
      <c r="E264" s="237" t="s">
        <v>489</v>
      </c>
      <c r="F264" s="238" t="s">
        <v>490</v>
      </c>
      <c r="G264" s="239" t="s">
        <v>186</v>
      </c>
      <c r="H264" s="240">
        <v>5.4000000000000004</v>
      </c>
      <c r="I264" s="241"/>
      <c r="J264" s="242">
        <f>ROUND(I264*H264,2)</f>
        <v>0</v>
      </c>
      <c r="K264" s="238" t="s">
        <v>253</v>
      </c>
      <c r="L264" s="45"/>
      <c r="M264" s="243" t="s">
        <v>1</v>
      </c>
      <c r="N264" s="244" t="s">
        <v>38</v>
      </c>
      <c r="O264" s="92"/>
      <c r="P264" s="245">
        <f>O264*H264</f>
        <v>0</v>
      </c>
      <c r="Q264" s="245">
        <v>0.00117</v>
      </c>
      <c r="R264" s="245">
        <f>Q264*H264</f>
        <v>0.0063180000000000007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124</v>
      </c>
      <c r="AT264" s="247" t="s">
        <v>119</v>
      </c>
      <c r="AU264" s="247" t="s">
        <v>83</v>
      </c>
      <c r="AY264" s="18" t="s">
        <v>116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81</v>
      </c>
      <c r="BK264" s="248">
        <f>ROUND(I264*H264,2)</f>
        <v>0</v>
      </c>
      <c r="BL264" s="18" t="s">
        <v>124</v>
      </c>
      <c r="BM264" s="247" t="s">
        <v>491</v>
      </c>
    </row>
    <row r="265" s="2" customFormat="1">
      <c r="A265" s="39"/>
      <c r="B265" s="40"/>
      <c r="C265" s="41"/>
      <c r="D265" s="251" t="s">
        <v>193</v>
      </c>
      <c r="E265" s="41"/>
      <c r="F265" s="271" t="s">
        <v>492</v>
      </c>
      <c r="G265" s="41"/>
      <c r="H265" s="41"/>
      <c r="I265" s="145"/>
      <c r="J265" s="41"/>
      <c r="K265" s="41"/>
      <c r="L265" s="45"/>
      <c r="M265" s="272"/>
      <c r="N265" s="273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193</v>
      </c>
      <c r="AU265" s="18" t="s">
        <v>83</v>
      </c>
    </row>
    <row r="266" s="13" customFormat="1">
      <c r="A266" s="13"/>
      <c r="B266" s="249"/>
      <c r="C266" s="250"/>
      <c r="D266" s="251" t="s">
        <v>130</v>
      </c>
      <c r="E266" s="252" t="s">
        <v>1</v>
      </c>
      <c r="F266" s="253" t="s">
        <v>493</v>
      </c>
      <c r="G266" s="250"/>
      <c r="H266" s="254">
        <v>5.4000000000000004</v>
      </c>
      <c r="I266" s="255"/>
      <c r="J266" s="250"/>
      <c r="K266" s="250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130</v>
      </c>
      <c r="AU266" s="260" t="s">
        <v>83</v>
      </c>
      <c r="AV266" s="13" t="s">
        <v>83</v>
      </c>
      <c r="AW266" s="13" t="s">
        <v>30</v>
      </c>
      <c r="AX266" s="13" t="s">
        <v>81</v>
      </c>
      <c r="AY266" s="260" t="s">
        <v>116</v>
      </c>
    </row>
    <row r="267" s="2" customFormat="1" ht="16.5" customHeight="1">
      <c r="A267" s="39"/>
      <c r="B267" s="40"/>
      <c r="C267" s="236" t="s">
        <v>494</v>
      </c>
      <c r="D267" s="236" t="s">
        <v>119</v>
      </c>
      <c r="E267" s="237" t="s">
        <v>495</v>
      </c>
      <c r="F267" s="238" t="s">
        <v>496</v>
      </c>
      <c r="G267" s="239" t="s">
        <v>186</v>
      </c>
      <c r="H267" s="240">
        <v>5.4000000000000004</v>
      </c>
      <c r="I267" s="241"/>
      <c r="J267" s="242">
        <f>ROUND(I267*H267,2)</f>
        <v>0</v>
      </c>
      <c r="K267" s="238" t="s">
        <v>253</v>
      </c>
      <c r="L267" s="45"/>
      <c r="M267" s="243" t="s">
        <v>1</v>
      </c>
      <c r="N267" s="244" t="s">
        <v>38</v>
      </c>
      <c r="O267" s="92"/>
      <c r="P267" s="245">
        <f>O267*H267</f>
        <v>0</v>
      </c>
      <c r="Q267" s="245">
        <v>0.00066399999999999999</v>
      </c>
      <c r="R267" s="245">
        <f>Q267*H267</f>
        <v>0.0035856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124</v>
      </c>
      <c r="AT267" s="247" t="s">
        <v>119</v>
      </c>
      <c r="AU267" s="247" t="s">
        <v>83</v>
      </c>
      <c r="AY267" s="18" t="s">
        <v>116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81</v>
      </c>
      <c r="BK267" s="248">
        <f>ROUND(I267*H267,2)</f>
        <v>0</v>
      </c>
      <c r="BL267" s="18" t="s">
        <v>124</v>
      </c>
      <c r="BM267" s="247" t="s">
        <v>497</v>
      </c>
    </row>
    <row r="268" s="2" customFormat="1">
      <c r="A268" s="39"/>
      <c r="B268" s="40"/>
      <c r="C268" s="41"/>
      <c r="D268" s="251" t="s">
        <v>193</v>
      </c>
      <c r="E268" s="41"/>
      <c r="F268" s="271" t="s">
        <v>498</v>
      </c>
      <c r="G268" s="41"/>
      <c r="H268" s="41"/>
      <c r="I268" s="145"/>
      <c r="J268" s="41"/>
      <c r="K268" s="41"/>
      <c r="L268" s="45"/>
      <c r="M268" s="272"/>
      <c r="N268" s="273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193</v>
      </c>
      <c r="AU268" s="18" t="s">
        <v>83</v>
      </c>
    </row>
    <row r="269" s="13" customFormat="1">
      <c r="A269" s="13"/>
      <c r="B269" s="249"/>
      <c r="C269" s="250"/>
      <c r="D269" s="251" t="s">
        <v>130</v>
      </c>
      <c r="E269" s="252" t="s">
        <v>1</v>
      </c>
      <c r="F269" s="253" t="s">
        <v>493</v>
      </c>
      <c r="G269" s="250"/>
      <c r="H269" s="254">
        <v>5.4000000000000004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130</v>
      </c>
      <c r="AU269" s="260" t="s">
        <v>83</v>
      </c>
      <c r="AV269" s="13" t="s">
        <v>83</v>
      </c>
      <c r="AW269" s="13" t="s">
        <v>30</v>
      </c>
      <c r="AX269" s="13" t="s">
        <v>81</v>
      </c>
      <c r="AY269" s="260" t="s">
        <v>116</v>
      </c>
    </row>
    <row r="270" s="2" customFormat="1" ht="21.75" customHeight="1">
      <c r="A270" s="39"/>
      <c r="B270" s="40"/>
      <c r="C270" s="261" t="s">
        <v>499</v>
      </c>
      <c r="D270" s="261" t="s">
        <v>141</v>
      </c>
      <c r="E270" s="262" t="s">
        <v>500</v>
      </c>
      <c r="F270" s="263" t="s">
        <v>501</v>
      </c>
      <c r="G270" s="264" t="s">
        <v>144</v>
      </c>
      <c r="H270" s="265">
        <v>0.22</v>
      </c>
      <c r="I270" s="266"/>
      <c r="J270" s="267">
        <f>ROUND(I270*H270,2)</f>
        <v>0</v>
      </c>
      <c r="K270" s="263" t="s">
        <v>253</v>
      </c>
      <c r="L270" s="268"/>
      <c r="M270" s="269" t="s">
        <v>1</v>
      </c>
      <c r="N270" s="270" t="s">
        <v>38</v>
      </c>
      <c r="O270" s="92"/>
      <c r="P270" s="245">
        <f>O270*H270</f>
        <v>0</v>
      </c>
      <c r="Q270" s="245">
        <v>1</v>
      </c>
      <c r="R270" s="245">
        <f>Q270*H270</f>
        <v>0.22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145</v>
      </c>
      <c r="AT270" s="247" t="s">
        <v>141</v>
      </c>
      <c r="AU270" s="247" t="s">
        <v>83</v>
      </c>
      <c r="AY270" s="18" t="s">
        <v>116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81</v>
      </c>
      <c r="BK270" s="248">
        <f>ROUND(I270*H270,2)</f>
        <v>0</v>
      </c>
      <c r="BL270" s="18" t="s">
        <v>124</v>
      </c>
      <c r="BM270" s="247" t="s">
        <v>502</v>
      </c>
    </row>
    <row r="271" s="13" customFormat="1">
      <c r="A271" s="13"/>
      <c r="B271" s="249"/>
      <c r="C271" s="250"/>
      <c r="D271" s="251" t="s">
        <v>130</v>
      </c>
      <c r="E271" s="252" t="s">
        <v>1</v>
      </c>
      <c r="F271" s="253" t="s">
        <v>503</v>
      </c>
      <c r="G271" s="250"/>
      <c r="H271" s="254">
        <v>0.22</v>
      </c>
      <c r="I271" s="255"/>
      <c r="J271" s="250"/>
      <c r="K271" s="250"/>
      <c r="L271" s="256"/>
      <c r="M271" s="257"/>
      <c r="N271" s="258"/>
      <c r="O271" s="258"/>
      <c r="P271" s="258"/>
      <c r="Q271" s="258"/>
      <c r="R271" s="258"/>
      <c r="S271" s="258"/>
      <c r="T271" s="25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0" t="s">
        <v>130</v>
      </c>
      <c r="AU271" s="260" t="s">
        <v>83</v>
      </c>
      <c r="AV271" s="13" t="s">
        <v>83</v>
      </c>
      <c r="AW271" s="13" t="s">
        <v>30</v>
      </c>
      <c r="AX271" s="13" t="s">
        <v>81</v>
      </c>
      <c r="AY271" s="260" t="s">
        <v>116</v>
      </c>
    </row>
    <row r="272" s="2" customFormat="1" ht="16.5" customHeight="1">
      <c r="A272" s="39"/>
      <c r="B272" s="40"/>
      <c r="C272" s="236" t="s">
        <v>504</v>
      </c>
      <c r="D272" s="236" t="s">
        <v>119</v>
      </c>
      <c r="E272" s="237" t="s">
        <v>505</v>
      </c>
      <c r="F272" s="238" t="s">
        <v>506</v>
      </c>
      <c r="G272" s="239" t="s">
        <v>252</v>
      </c>
      <c r="H272" s="240">
        <v>35</v>
      </c>
      <c r="I272" s="241"/>
      <c r="J272" s="242">
        <f>ROUND(I272*H272,2)</f>
        <v>0</v>
      </c>
      <c r="K272" s="238" t="s">
        <v>253</v>
      </c>
      <c r="L272" s="45"/>
      <c r="M272" s="243" t="s">
        <v>1</v>
      </c>
      <c r="N272" s="244" t="s">
        <v>38</v>
      </c>
      <c r="O272" s="92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124</v>
      </c>
      <c r="AT272" s="247" t="s">
        <v>119</v>
      </c>
      <c r="AU272" s="247" t="s">
        <v>83</v>
      </c>
      <c r="AY272" s="18" t="s">
        <v>116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81</v>
      </c>
      <c r="BK272" s="248">
        <f>ROUND(I272*H272,2)</f>
        <v>0</v>
      </c>
      <c r="BL272" s="18" t="s">
        <v>124</v>
      </c>
      <c r="BM272" s="247" t="s">
        <v>507</v>
      </c>
    </row>
    <row r="273" s="13" customFormat="1">
      <c r="A273" s="13"/>
      <c r="B273" s="249"/>
      <c r="C273" s="250"/>
      <c r="D273" s="251" t="s">
        <v>130</v>
      </c>
      <c r="E273" s="252" t="s">
        <v>1</v>
      </c>
      <c r="F273" s="253" t="s">
        <v>508</v>
      </c>
      <c r="G273" s="250"/>
      <c r="H273" s="254">
        <v>35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130</v>
      </c>
      <c r="AU273" s="260" t="s">
        <v>83</v>
      </c>
      <c r="AV273" s="13" t="s">
        <v>83</v>
      </c>
      <c r="AW273" s="13" t="s">
        <v>30</v>
      </c>
      <c r="AX273" s="13" t="s">
        <v>81</v>
      </c>
      <c r="AY273" s="260" t="s">
        <v>116</v>
      </c>
    </row>
    <row r="274" s="2" customFormat="1" ht="21.75" customHeight="1">
      <c r="A274" s="39"/>
      <c r="B274" s="40"/>
      <c r="C274" s="236" t="s">
        <v>509</v>
      </c>
      <c r="D274" s="236" t="s">
        <v>119</v>
      </c>
      <c r="E274" s="237" t="s">
        <v>510</v>
      </c>
      <c r="F274" s="238" t="s">
        <v>511</v>
      </c>
      <c r="G274" s="239" t="s">
        <v>159</v>
      </c>
      <c r="H274" s="240">
        <v>2</v>
      </c>
      <c r="I274" s="241"/>
      <c r="J274" s="242">
        <f>ROUND(I274*H274,2)</f>
        <v>0</v>
      </c>
      <c r="K274" s="238" t="s">
        <v>253</v>
      </c>
      <c r="L274" s="45"/>
      <c r="M274" s="243" t="s">
        <v>1</v>
      </c>
      <c r="N274" s="244" t="s">
        <v>38</v>
      </c>
      <c r="O274" s="92"/>
      <c r="P274" s="245">
        <f>O274*H274</f>
        <v>0</v>
      </c>
      <c r="Q274" s="245">
        <v>0.0064850000000000003</v>
      </c>
      <c r="R274" s="245">
        <f>Q274*H274</f>
        <v>0.012970000000000001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124</v>
      </c>
      <c r="AT274" s="247" t="s">
        <v>119</v>
      </c>
      <c r="AU274" s="247" t="s">
        <v>83</v>
      </c>
      <c r="AY274" s="18" t="s">
        <v>116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81</v>
      </c>
      <c r="BK274" s="248">
        <f>ROUND(I274*H274,2)</f>
        <v>0</v>
      </c>
      <c r="BL274" s="18" t="s">
        <v>124</v>
      </c>
      <c r="BM274" s="247" t="s">
        <v>512</v>
      </c>
    </row>
    <row r="275" s="2" customFormat="1" ht="16.5" customHeight="1">
      <c r="A275" s="39"/>
      <c r="B275" s="40"/>
      <c r="C275" s="236" t="s">
        <v>513</v>
      </c>
      <c r="D275" s="236" t="s">
        <v>119</v>
      </c>
      <c r="E275" s="237" t="s">
        <v>514</v>
      </c>
      <c r="F275" s="238" t="s">
        <v>515</v>
      </c>
      <c r="G275" s="239" t="s">
        <v>270</v>
      </c>
      <c r="H275" s="240">
        <v>16</v>
      </c>
      <c r="I275" s="241"/>
      <c r="J275" s="242">
        <f>ROUND(I275*H275,2)</f>
        <v>0</v>
      </c>
      <c r="K275" s="238" t="s">
        <v>253</v>
      </c>
      <c r="L275" s="45"/>
      <c r="M275" s="243" t="s">
        <v>1</v>
      </c>
      <c r="N275" s="244" t="s">
        <v>38</v>
      </c>
      <c r="O275" s="92"/>
      <c r="P275" s="245">
        <f>O275*H275</f>
        <v>0</v>
      </c>
      <c r="Q275" s="245">
        <v>0</v>
      </c>
      <c r="R275" s="245">
        <f>Q275*H275</f>
        <v>0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124</v>
      </c>
      <c r="AT275" s="247" t="s">
        <v>119</v>
      </c>
      <c r="AU275" s="247" t="s">
        <v>83</v>
      </c>
      <c r="AY275" s="18" t="s">
        <v>116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81</v>
      </c>
      <c r="BK275" s="248">
        <f>ROUND(I275*H275,2)</f>
        <v>0</v>
      </c>
      <c r="BL275" s="18" t="s">
        <v>124</v>
      </c>
      <c r="BM275" s="247" t="s">
        <v>516</v>
      </c>
    </row>
    <row r="276" s="2" customFormat="1" ht="16.5" customHeight="1">
      <c r="A276" s="39"/>
      <c r="B276" s="40"/>
      <c r="C276" s="236" t="s">
        <v>517</v>
      </c>
      <c r="D276" s="236" t="s">
        <v>119</v>
      </c>
      <c r="E276" s="237" t="s">
        <v>518</v>
      </c>
      <c r="F276" s="238" t="s">
        <v>519</v>
      </c>
      <c r="G276" s="239" t="s">
        <v>128</v>
      </c>
      <c r="H276" s="240">
        <v>3.2050000000000001</v>
      </c>
      <c r="I276" s="241"/>
      <c r="J276" s="242">
        <f>ROUND(I276*H276,2)</f>
        <v>0</v>
      </c>
      <c r="K276" s="238" t="s">
        <v>253</v>
      </c>
      <c r="L276" s="45"/>
      <c r="M276" s="243" t="s">
        <v>1</v>
      </c>
      <c r="N276" s="244" t="s">
        <v>38</v>
      </c>
      <c r="O276" s="92"/>
      <c r="P276" s="245">
        <f>O276*H276</f>
        <v>0</v>
      </c>
      <c r="Q276" s="245">
        <v>0.12171</v>
      </c>
      <c r="R276" s="245">
        <f>Q276*H276</f>
        <v>0.39008055000000003</v>
      </c>
      <c r="S276" s="245">
        <v>2.3999999999999999</v>
      </c>
      <c r="T276" s="246">
        <f>S276*H276</f>
        <v>7.6920000000000002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124</v>
      </c>
      <c r="AT276" s="247" t="s">
        <v>119</v>
      </c>
      <c r="AU276" s="247" t="s">
        <v>83</v>
      </c>
      <c r="AY276" s="18" t="s">
        <v>116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81</v>
      </c>
      <c r="BK276" s="248">
        <f>ROUND(I276*H276,2)</f>
        <v>0</v>
      </c>
      <c r="BL276" s="18" t="s">
        <v>124</v>
      </c>
      <c r="BM276" s="247" t="s">
        <v>520</v>
      </c>
    </row>
    <row r="277" s="13" customFormat="1">
      <c r="A277" s="13"/>
      <c r="B277" s="249"/>
      <c r="C277" s="250"/>
      <c r="D277" s="251" t="s">
        <v>130</v>
      </c>
      <c r="E277" s="252" t="s">
        <v>1</v>
      </c>
      <c r="F277" s="253" t="s">
        <v>521</v>
      </c>
      <c r="G277" s="250"/>
      <c r="H277" s="254">
        <v>3.2050000000000001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130</v>
      </c>
      <c r="AU277" s="260" t="s">
        <v>83</v>
      </c>
      <c r="AV277" s="13" t="s">
        <v>83</v>
      </c>
      <c r="AW277" s="13" t="s">
        <v>30</v>
      </c>
      <c r="AX277" s="13" t="s">
        <v>81</v>
      </c>
      <c r="AY277" s="260" t="s">
        <v>116</v>
      </c>
    </row>
    <row r="278" s="2" customFormat="1" ht="16.5" customHeight="1">
      <c r="A278" s="39"/>
      <c r="B278" s="40"/>
      <c r="C278" s="236" t="s">
        <v>522</v>
      </c>
      <c r="D278" s="236" t="s">
        <v>119</v>
      </c>
      <c r="E278" s="237" t="s">
        <v>523</v>
      </c>
      <c r="F278" s="238" t="s">
        <v>524</v>
      </c>
      <c r="G278" s="239" t="s">
        <v>186</v>
      </c>
      <c r="H278" s="240">
        <v>16.649999999999999</v>
      </c>
      <c r="I278" s="241"/>
      <c r="J278" s="242">
        <f>ROUND(I278*H278,2)</f>
        <v>0</v>
      </c>
      <c r="K278" s="238" t="s">
        <v>253</v>
      </c>
      <c r="L278" s="45"/>
      <c r="M278" s="243" t="s">
        <v>1</v>
      </c>
      <c r="N278" s="244" t="s">
        <v>38</v>
      </c>
      <c r="O278" s="92"/>
      <c r="P278" s="245">
        <f>O278*H278</f>
        <v>0</v>
      </c>
      <c r="Q278" s="245">
        <v>8.0000000000000007E-05</v>
      </c>
      <c r="R278" s="245">
        <f>Q278*H278</f>
        <v>0.0013320000000000001</v>
      </c>
      <c r="S278" s="245">
        <v>0.017999999999999999</v>
      </c>
      <c r="T278" s="246">
        <f>S278*H278</f>
        <v>0.29969999999999997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7" t="s">
        <v>124</v>
      </c>
      <c r="AT278" s="247" t="s">
        <v>119</v>
      </c>
      <c r="AU278" s="247" t="s">
        <v>83</v>
      </c>
      <c r="AY278" s="18" t="s">
        <v>116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8" t="s">
        <v>81</v>
      </c>
      <c r="BK278" s="248">
        <f>ROUND(I278*H278,2)</f>
        <v>0</v>
      </c>
      <c r="BL278" s="18" t="s">
        <v>124</v>
      </c>
      <c r="BM278" s="247" t="s">
        <v>525</v>
      </c>
    </row>
    <row r="279" s="13" customFormat="1">
      <c r="A279" s="13"/>
      <c r="B279" s="249"/>
      <c r="C279" s="250"/>
      <c r="D279" s="251" t="s">
        <v>130</v>
      </c>
      <c r="E279" s="252" t="s">
        <v>1</v>
      </c>
      <c r="F279" s="253" t="s">
        <v>526</v>
      </c>
      <c r="G279" s="250"/>
      <c r="H279" s="254">
        <v>16.649999999999999</v>
      </c>
      <c r="I279" s="255"/>
      <c r="J279" s="250"/>
      <c r="K279" s="250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130</v>
      </c>
      <c r="AU279" s="260" t="s">
        <v>83</v>
      </c>
      <c r="AV279" s="13" t="s">
        <v>83</v>
      </c>
      <c r="AW279" s="13" t="s">
        <v>30</v>
      </c>
      <c r="AX279" s="13" t="s">
        <v>81</v>
      </c>
      <c r="AY279" s="260" t="s">
        <v>116</v>
      </c>
    </row>
    <row r="280" s="12" customFormat="1" ht="20.88" customHeight="1">
      <c r="A280" s="12"/>
      <c r="B280" s="220"/>
      <c r="C280" s="221"/>
      <c r="D280" s="222" t="s">
        <v>72</v>
      </c>
      <c r="E280" s="234" t="s">
        <v>527</v>
      </c>
      <c r="F280" s="234" t="s">
        <v>528</v>
      </c>
      <c r="G280" s="221"/>
      <c r="H280" s="221"/>
      <c r="I280" s="224"/>
      <c r="J280" s="235">
        <f>BK280</f>
        <v>0</v>
      </c>
      <c r="K280" s="221"/>
      <c r="L280" s="226"/>
      <c r="M280" s="227"/>
      <c r="N280" s="228"/>
      <c r="O280" s="228"/>
      <c r="P280" s="229">
        <f>P281+SUM(P282:P287)</f>
        <v>0</v>
      </c>
      <c r="Q280" s="228"/>
      <c r="R280" s="229">
        <f>R281+SUM(R282:R287)</f>
        <v>4.5687599999999993</v>
      </c>
      <c r="S280" s="228"/>
      <c r="T280" s="230">
        <f>T281+SUM(T282:T287)</f>
        <v>94.801770000000005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31" t="s">
        <v>81</v>
      </c>
      <c r="AT280" s="232" t="s">
        <v>72</v>
      </c>
      <c r="AU280" s="232" t="s">
        <v>83</v>
      </c>
      <c r="AY280" s="231" t="s">
        <v>116</v>
      </c>
      <c r="BK280" s="233">
        <f>BK281+SUM(BK282:BK287)</f>
        <v>0</v>
      </c>
    </row>
    <row r="281" s="2" customFormat="1" ht="16.5" customHeight="1">
      <c r="A281" s="39"/>
      <c r="B281" s="40"/>
      <c r="C281" s="236" t="s">
        <v>529</v>
      </c>
      <c r="D281" s="236" t="s">
        <v>119</v>
      </c>
      <c r="E281" s="237" t="s">
        <v>530</v>
      </c>
      <c r="F281" s="238" t="s">
        <v>531</v>
      </c>
      <c r="G281" s="239" t="s">
        <v>128</v>
      </c>
      <c r="H281" s="240">
        <v>22.199999999999999</v>
      </c>
      <c r="I281" s="241"/>
      <c r="J281" s="242">
        <f>ROUND(I281*H281,2)</f>
        <v>0</v>
      </c>
      <c r="K281" s="238" t="s">
        <v>1</v>
      </c>
      <c r="L281" s="45"/>
      <c r="M281" s="243" t="s">
        <v>1</v>
      </c>
      <c r="N281" s="244" t="s">
        <v>38</v>
      </c>
      <c r="O281" s="92"/>
      <c r="P281" s="245">
        <f>O281*H281</f>
        <v>0</v>
      </c>
      <c r="Q281" s="245">
        <v>0.12</v>
      </c>
      <c r="R281" s="245">
        <f>Q281*H281</f>
        <v>2.6639999999999997</v>
      </c>
      <c r="S281" s="245">
        <v>2.4900000000000002</v>
      </c>
      <c r="T281" s="246">
        <f>S281*H281</f>
        <v>55.278000000000006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7" t="s">
        <v>124</v>
      </c>
      <c r="AT281" s="247" t="s">
        <v>119</v>
      </c>
      <c r="AU281" s="247" t="s">
        <v>132</v>
      </c>
      <c r="AY281" s="18" t="s">
        <v>116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8" t="s">
        <v>81</v>
      </c>
      <c r="BK281" s="248">
        <f>ROUND(I281*H281,2)</f>
        <v>0</v>
      </c>
      <c r="BL281" s="18" t="s">
        <v>124</v>
      </c>
      <c r="BM281" s="247" t="s">
        <v>532</v>
      </c>
    </row>
    <row r="282" s="15" customFormat="1">
      <c r="A282" s="15"/>
      <c r="B282" s="288"/>
      <c r="C282" s="289"/>
      <c r="D282" s="251" t="s">
        <v>130</v>
      </c>
      <c r="E282" s="290" t="s">
        <v>1</v>
      </c>
      <c r="F282" s="291" t="s">
        <v>533</v>
      </c>
      <c r="G282" s="289"/>
      <c r="H282" s="290" t="s">
        <v>1</v>
      </c>
      <c r="I282" s="292"/>
      <c r="J282" s="289"/>
      <c r="K282" s="289"/>
      <c r="L282" s="293"/>
      <c r="M282" s="294"/>
      <c r="N282" s="295"/>
      <c r="O282" s="295"/>
      <c r="P282" s="295"/>
      <c r="Q282" s="295"/>
      <c r="R282" s="295"/>
      <c r="S282" s="295"/>
      <c r="T282" s="29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7" t="s">
        <v>130</v>
      </c>
      <c r="AU282" s="297" t="s">
        <v>132</v>
      </c>
      <c r="AV282" s="15" t="s">
        <v>81</v>
      </c>
      <c r="AW282" s="15" t="s">
        <v>30</v>
      </c>
      <c r="AX282" s="15" t="s">
        <v>73</v>
      </c>
      <c r="AY282" s="297" t="s">
        <v>116</v>
      </c>
    </row>
    <row r="283" s="13" customFormat="1">
      <c r="A283" s="13"/>
      <c r="B283" s="249"/>
      <c r="C283" s="250"/>
      <c r="D283" s="251" t="s">
        <v>130</v>
      </c>
      <c r="E283" s="252" t="s">
        <v>1</v>
      </c>
      <c r="F283" s="253" t="s">
        <v>534</v>
      </c>
      <c r="G283" s="250"/>
      <c r="H283" s="254">
        <v>22.199999999999999</v>
      </c>
      <c r="I283" s="255"/>
      <c r="J283" s="250"/>
      <c r="K283" s="250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130</v>
      </c>
      <c r="AU283" s="260" t="s">
        <v>132</v>
      </c>
      <c r="AV283" s="13" t="s">
        <v>83</v>
      </c>
      <c r="AW283" s="13" t="s">
        <v>30</v>
      </c>
      <c r="AX283" s="13" t="s">
        <v>73</v>
      </c>
      <c r="AY283" s="260" t="s">
        <v>116</v>
      </c>
    </row>
    <row r="284" s="14" customFormat="1">
      <c r="A284" s="14"/>
      <c r="B284" s="274"/>
      <c r="C284" s="275"/>
      <c r="D284" s="251" t="s">
        <v>130</v>
      </c>
      <c r="E284" s="276" t="s">
        <v>1</v>
      </c>
      <c r="F284" s="277" t="s">
        <v>230</v>
      </c>
      <c r="G284" s="275"/>
      <c r="H284" s="278">
        <v>22.199999999999999</v>
      </c>
      <c r="I284" s="279"/>
      <c r="J284" s="275"/>
      <c r="K284" s="275"/>
      <c r="L284" s="280"/>
      <c r="M284" s="281"/>
      <c r="N284" s="282"/>
      <c r="O284" s="282"/>
      <c r="P284" s="282"/>
      <c r="Q284" s="282"/>
      <c r="R284" s="282"/>
      <c r="S284" s="282"/>
      <c r="T284" s="28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4" t="s">
        <v>130</v>
      </c>
      <c r="AU284" s="284" t="s">
        <v>132</v>
      </c>
      <c r="AV284" s="14" t="s">
        <v>124</v>
      </c>
      <c r="AW284" s="14" t="s">
        <v>30</v>
      </c>
      <c r="AX284" s="14" t="s">
        <v>81</v>
      </c>
      <c r="AY284" s="284" t="s">
        <v>116</v>
      </c>
    </row>
    <row r="285" s="2" customFormat="1" ht="16.5" customHeight="1">
      <c r="A285" s="39"/>
      <c r="B285" s="40"/>
      <c r="C285" s="236" t="s">
        <v>535</v>
      </c>
      <c r="D285" s="236" t="s">
        <v>119</v>
      </c>
      <c r="E285" s="237" t="s">
        <v>536</v>
      </c>
      <c r="F285" s="238" t="s">
        <v>537</v>
      </c>
      <c r="G285" s="239" t="s">
        <v>128</v>
      </c>
      <c r="H285" s="240">
        <v>15.872999999999999</v>
      </c>
      <c r="I285" s="241"/>
      <c r="J285" s="242">
        <f>ROUND(I285*H285,2)</f>
        <v>0</v>
      </c>
      <c r="K285" s="238" t="s">
        <v>538</v>
      </c>
      <c r="L285" s="45"/>
      <c r="M285" s="243" t="s">
        <v>1</v>
      </c>
      <c r="N285" s="244" t="s">
        <v>38</v>
      </c>
      <c r="O285" s="92"/>
      <c r="P285" s="245">
        <f>O285*H285</f>
        <v>0</v>
      </c>
      <c r="Q285" s="245">
        <v>0.12</v>
      </c>
      <c r="R285" s="245">
        <f>Q285*H285</f>
        <v>1.9047599999999998</v>
      </c>
      <c r="S285" s="245">
        <v>2.4900000000000002</v>
      </c>
      <c r="T285" s="246">
        <f>S285*H285</f>
        <v>39.523769999999999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7" t="s">
        <v>124</v>
      </c>
      <c r="AT285" s="247" t="s">
        <v>119</v>
      </c>
      <c r="AU285" s="247" t="s">
        <v>132</v>
      </c>
      <c r="AY285" s="18" t="s">
        <v>116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8" t="s">
        <v>81</v>
      </c>
      <c r="BK285" s="248">
        <f>ROUND(I285*H285,2)</f>
        <v>0</v>
      </c>
      <c r="BL285" s="18" t="s">
        <v>124</v>
      </c>
      <c r="BM285" s="247" t="s">
        <v>539</v>
      </c>
    </row>
    <row r="286" s="13" customFormat="1">
      <c r="A286" s="13"/>
      <c r="B286" s="249"/>
      <c r="C286" s="250"/>
      <c r="D286" s="251" t="s">
        <v>130</v>
      </c>
      <c r="E286" s="252" t="s">
        <v>1</v>
      </c>
      <c r="F286" s="253" t="s">
        <v>540</v>
      </c>
      <c r="G286" s="250"/>
      <c r="H286" s="254">
        <v>15.872999999999999</v>
      </c>
      <c r="I286" s="255"/>
      <c r="J286" s="250"/>
      <c r="K286" s="250"/>
      <c r="L286" s="256"/>
      <c r="M286" s="257"/>
      <c r="N286" s="258"/>
      <c r="O286" s="258"/>
      <c r="P286" s="258"/>
      <c r="Q286" s="258"/>
      <c r="R286" s="258"/>
      <c r="S286" s="258"/>
      <c r="T286" s="25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0" t="s">
        <v>130</v>
      </c>
      <c r="AU286" s="260" t="s">
        <v>132</v>
      </c>
      <c r="AV286" s="13" t="s">
        <v>83</v>
      </c>
      <c r="AW286" s="13" t="s">
        <v>30</v>
      </c>
      <c r="AX286" s="13" t="s">
        <v>81</v>
      </c>
      <c r="AY286" s="260" t="s">
        <v>116</v>
      </c>
    </row>
    <row r="287" s="16" customFormat="1" ht="20.88" customHeight="1">
      <c r="A287" s="16"/>
      <c r="B287" s="298"/>
      <c r="C287" s="299"/>
      <c r="D287" s="300" t="s">
        <v>72</v>
      </c>
      <c r="E287" s="300" t="s">
        <v>541</v>
      </c>
      <c r="F287" s="300" t="s">
        <v>542</v>
      </c>
      <c r="G287" s="299"/>
      <c r="H287" s="299"/>
      <c r="I287" s="301"/>
      <c r="J287" s="302">
        <f>BK287</f>
        <v>0</v>
      </c>
      <c r="K287" s="299"/>
      <c r="L287" s="303"/>
      <c r="M287" s="304"/>
      <c r="N287" s="305"/>
      <c r="O287" s="305"/>
      <c r="P287" s="306">
        <f>SUM(P288:P294)</f>
        <v>0</v>
      </c>
      <c r="Q287" s="305"/>
      <c r="R287" s="306">
        <f>SUM(R288:R294)</f>
        <v>0</v>
      </c>
      <c r="S287" s="305"/>
      <c r="T287" s="307">
        <f>SUM(T288:T294)</f>
        <v>0</v>
      </c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R287" s="308" t="s">
        <v>81</v>
      </c>
      <c r="AT287" s="309" t="s">
        <v>72</v>
      </c>
      <c r="AU287" s="309" t="s">
        <v>132</v>
      </c>
      <c r="AY287" s="308" t="s">
        <v>116</v>
      </c>
      <c r="BK287" s="310">
        <f>SUM(BK288:BK294)</f>
        <v>0</v>
      </c>
    </row>
    <row r="288" s="2" customFormat="1" ht="16.5" customHeight="1">
      <c r="A288" s="39"/>
      <c r="B288" s="40"/>
      <c r="C288" s="236" t="s">
        <v>543</v>
      </c>
      <c r="D288" s="236" t="s">
        <v>119</v>
      </c>
      <c r="E288" s="237" t="s">
        <v>544</v>
      </c>
      <c r="F288" s="238" t="s">
        <v>545</v>
      </c>
      <c r="G288" s="239" t="s">
        <v>144</v>
      </c>
      <c r="H288" s="240">
        <v>108.087</v>
      </c>
      <c r="I288" s="241"/>
      <c r="J288" s="242">
        <f>ROUND(I288*H288,2)</f>
        <v>0</v>
      </c>
      <c r="K288" s="238" t="s">
        <v>1</v>
      </c>
      <c r="L288" s="45"/>
      <c r="M288" s="243" t="s">
        <v>1</v>
      </c>
      <c r="N288" s="244" t="s">
        <v>38</v>
      </c>
      <c r="O288" s="92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124</v>
      </c>
      <c r="AT288" s="247" t="s">
        <v>119</v>
      </c>
      <c r="AU288" s="247" t="s">
        <v>124</v>
      </c>
      <c r="AY288" s="18" t="s">
        <v>116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81</v>
      </c>
      <c r="BK288" s="248">
        <f>ROUND(I288*H288,2)</f>
        <v>0</v>
      </c>
      <c r="BL288" s="18" t="s">
        <v>124</v>
      </c>
      <c r="BM288" s="247" t="s">
        <v>546</v>
      </c>
    </row>
    <row r="289" s="2" customFormat="1" ht="21.75" customHeight="1">
      <c r="A289" s="39"/>
      <c r="B289" s="40"/>
      <c r="C289" s="236" t="s">
        <v>547</v>
      </c>
      <c r="D289" s="236" t="s">
        <v>119</v>
      </c>
      <c r="E289" s="237" t="s">
        <v>548</v>
      </c>
      <c r="F289" s="238" t="s">
        <v>549</v>
      </c>
      <c r="G289" s="239" t="s">
        <v>144</v>
      </c>
      <c r="H289" s="240">
        <v>108.087</v>
      </c>
      <c r="I289" s="241"/>
      <c r="J289" s="242">
        <f>ROUND(I289*H289,2)</f>
        <v>0</v>
      </c>
      <c r="K289" s="238" t="s">
        <v>253</v>
      </c>
      <c r="L289" s="45"/>
      <c r="M289" s="243" t="s">
        <v>1</v>
      </c>
      <c r="N289" s="244" t="s">
        <v>38</v>
      </c>
      <c r="O289" s="92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7" t="s">
        <v>124</v>
      </c>
      <c r="AT289" s="247" t="s">
        <v>119</v>
      </c>
      <c r="AU289" s="247" t="s">
        <v>124</v>
      </c>
      <c r="AY289" s="18" t="s">
        <v>116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8" t="s">
        <v>81</v>
      </c>
      <c r="BK289" s="248">
        <f>ROUND(I289*H289,2)</f>
        <v>0</v>
      </c>
      <c r="BL289" s="18" t="s">
        <v>124</v>
      </c>
      <c r="BM289" s="247" t="s">
        <v>550</v>
      </c>
    </row>
    <row r="290" s="2" customFormat="1">
      <c r="A290" s="39"/>
      <c r="B290" s="40"/>
      <c r="C290" s="41"/>
      <c r="D290" s="251" t="s">
        <v>193</v>
      </c>
      <c r="E290" s="41"/>
      <c r="F290" s="271" t="s">
        <v>307</v>
      </c>
      <c r="G290" s="41"/>
      <c r="H290" s="41"/>
      <c r="I290" s="145"/>
      <c r="J290" s="41"/>
      <c r="K290" s="41"/>
      <c r="L290" s="45"/>
      <c r="M290" s="272"/>
      <c r="N290" s="273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193</v>
      </c>
      <c r="AU290" s="18" t="s">
        <v>124</v>
      </c>
    </row>
    <row r="291" s="2" customFormat="1" ht="21.75" customHeight="1">
      <c r="A291" s="39"/>
      <c r="B291" s="40"/>
      <c r="C291" s="236" t="s">
        <v>551</v>
      </c>
      <c r="D291" s="236" t="s">
        <v>119</v>
      </c>
      <c r="E291" s="237" t="s">
        <v>552</v>
      </c>
      <c r="F291" s="238" t="s">
        <v>553</v>
      </c>
      <c r="G291" s="239" t="s">
        <v>144</v>
      </c>
      <c r="H291" s="240">
        <v>108.087</v>
      </c>
      <c r="I291" s="241"/>
      <c r="J291" s="242">
        <f>ROUND(I291*H291,2)</f>
        <v>0</v>
      </c>
      <c r="K291" s="238" t="s">
        <v>253</v>
      </c>
      <c r="L291" s="45"/>
      <c r="M291" s="243" t="s">
        <v>1</v>
      </c>
      <c r="N291" s="244" t="s">
        <v>38</v>
      </c>
      <c r="O291" s="92"/>
      <c r="P291" s="245">
        <f>O291*H291</f>
        <v>0</v>
      </c>
      <c r="Q291" s="245">
        <v>0</v>
      </c>
      <c r="R291" s="245">
        <f>Q291*H291</f>
        <v>0</v>
      </c>
      <c r="S291" s="245">
        <v>0</v>
      </c>
      <c r="T291" s="24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7" t="s">
        <v>124</v>
      </c>
      <c r="AT291" s="247" t="s">
        <v>119</v>
      </c>
      <c r="AU291" s="247" t="s">
        <v>124</v>
      </c>
      <c r="AY291" s="18" t="s">
        <v>116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8" t="s">
        <v>81</v>
      </c>
      <c r="BK291" s="248">
        <f>ROUND(I291*H291,2)</f>
        <v>0</v>
      </c>
      <c r="BL291" s="18" t="s">
        <v>124</v>
      </c>
      <c r="BM291" s="247" t="s">
        <v>554</v>
      </c>
    </row>
    <row r="292" s="2" customFormat="1" ht="16.5" customHeight="1">
      <c r="A292" s="39"/>
      <c r="B292" s="40"/>
      <c r="C292" s="236" t="s">
        <v>555</v>
      </c>
      <c r="D292" s="236" t="s">
        <v>119</v>
      </c>
      <c r="E292" s="237" t="s">
        <v>556</v>
      </c>
      <c r="F292" s="238" t="s">
        <v>557</v>
      </c>
      <c r="G292" s="239" t="s">
        <v>144</v>
      </c>
      <c r="H292" s="240">
        <v>2878.3249999999998</v>
      </c>
      <c r="I292" s="241"/>
      <c r="J292" s="242">
        <f>ROUND(I292*H292,2)</f>
        <v>0</v>
      </c>
      <c r="K292" s="238" t="s">
        <v>253</v>
      </c>
      <c r="L292" s="45"/>
      <c r="M292" s="243" t="s">
        <v>1</v>
      </c>
      <c r="N292" s="244" t="s">
        <v>38</v>
      </c>
      <c r="O292" s="92"/>
      <c r="P292" s="245">
        <f>O292*H292</f>
        <v>0</v>
      </c>
      <c r="Q292" s="245">
        <v>0</v>
      </c>
      <c r="R292" s="245">
        <f>Q292*H292</f>
        <v>0</v>
      </c>
      <c r="S292" s="245">
        <v>0</v>
      </c>
      <c r="T292" s="24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7" t="s">
        <v>124</v>
      </c>
      <c r="AT292" s="247" t="s">
        <v>119</v>
      </c>
      <c r="AU292" s="247" t="s">
        <v>124</v>
      </c>
      <c r="AY292" s="18" t="s">
        <v>116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8" t="s">
        <v>81</v>
      </c>
      <c r="BK292" s="248">
        <f>ROUND(I292*H292,2)</f>
        <v>0</v>
      </c>
      <c r="BL292" s="18" t="s">
        <v>124</v>
      </c>
      <c r="BM292" s="247" t="s">
        <v>558</v>
      </c>
    </row>
    <row r="293" s="13" customFormat="1">
      <c r="A293" s="13"/>
      <c r="B293" s="249"/>
      <c r="C293" s="250"/>
      <c r="D293" s="251" t="s">
        <v>130</v>
      </c>
      <c r="E293" s="252" t="s">
        <v>1</v>
      </c>
      <c r="F293" s="253" t="s">
        <v>559</v>
      </c>
      <c r="G293" s="250"/>
      <c r="H293" s="254">
        <v>2878.3249999999998</v>
      </c>
      <c r="I293" s="255"/>
      <c r="J293" s="250"/>
      <c r="K293" s="250"/>
      <c r="L293" s="256"/>
      <c r="M293" s="257"/>
      <c r="N293" s="258"/>
      <c r="O293" s="258"/>
      <c r="P293" s="258"/>
      <c r="Q293" s="258"/>
      <c r="R293" s="258"/>
      <c r="S293" s="258"/>
      <c r="T293" s="25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0" t="s">
        <v>130</v>
      </c>
      <c r="AU293" s="260" t="s">
        <v>124</v>
      </c>
      <c r="AV293" s="13" t="s">
        <v>83</v>
      </c>
      <c r="AW293" s="13" t="s">
        <v>30</v>
      </c>
      <c r="AX293" s="13" t="s">
        <v>81</v>
      </c>
      <c r="AY293" s="260" t="s">
        <v>116</v>
      </c>
    </row>
    <row r="294" s="2" customFormat="1" ht="21.75" customHeight="1">
      <c r="A294" s="39"/>
      <c r="B294" s="40"/>
      <c r="C294" s="236" t="s">
        <v>560</v>
      </c>
      <c r="D294" s="236" t="s">
        <v>119</v>
      </c>
      <c r="E294" s="237" t="s">
        <v>561</v>
      </c>
      <c r="F294" s="238" t="s">
        <v>562</v>
      </c>
      <c r="G294" s="239" t="s">
        <v>144</v>
      </c>
      <c r="H294" s="240">
        <v>108.087</v>
      </c>
      <c r="I294" s="241"/>
      <c r="J294" s="242">
        <f>ROUND(I294*H294,2)</f>
        <v>0</v>
      </c>
      <c r="K294" s="238" t="s">
        <v>538</v>
      </c>
      <c r="L294" s="45"/>
      <c r="M294" s="243" t="s">
        <v>1</v>
      </c>
      <c r="N294" s="244" t="s">
        <v>38</v>
      </c>
      <c r="O294" s="92"/>
      <c r="P294" s="245">
        <f>O294*H294</f>
        <v>0</v>
      </c>
      <c r="Q294" s="245">
        <v>0</v>
      </c>
      <c r="R294" s="245">
        <f>Q294*H294</f>
        <v>0</v>
      </c>
      <c r="S294" s="245">
        <v>0</v>
      </c>
      <c r="T294" s="24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7" t="s">
        <v>124</v>
      </c>
      <c r="AT294" s="247" t="s">
        <v>119</v>
      </c>
      <c r="AU294" s="247" t="s">
        <v>124</v>
      </c>
      <c r="AY294" s="18" t="s">
        <v>116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8" t="s">
        <v>81</v>
      </c>
      <c r="BK294" s="248">
        <f>ROUND(I294*H294,2)</f>
        <v>0</v>
      </c>
      <c r="BL294" s="18" t="s">
        <v>124</v>
      </c>
      <c r="BM294" s="247" t="s">
        <v>563</v>
      </c>
    </row>
    <row r="295" s="12" customFormat="1" ht="22.8" customHeight="1">
      <c r="A295" s="12"/>
      <c r="B295" s="220"/>
      <c r="C295" s="221"/>
      <c r="D295" s="222" t="s">
        <v>72</v>
      </c>
      <c r="E295" s="234" t="s">
        <v>564</v>
      </c>
      <c r="F295" s="234" t="s">
        <v>565</v>
      </c>
      <c r="G295" s="221"/>
      <c r="H295" s="221"/>
      <c r="I295" s="224"/>
      <c r="J295" s="235">
        <f>BK295</f>
        <v>0</v>
      </c>
      <c r="K295" s="221"/>
      <c r="L295" s="226"/>
      <c r="M295" s="227"/>
      <c r="N295" s="228"/>
      <c r="O295" s="228"/>
      <c r="P295" s="229">
        <f>P296</f>
        <v>0</v>
      </c>
      <c r="Q295" s="228"/>
      <c r="R295" s="229">
        <f>R296</f>
        <v>0</v>
      </c>
      <c r="S295" s="228"/>
      <c r="T295" s="230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1" t="s">
        <v>81</v>
      </c>
      <c r="AT295" s="232" t="s">
        <v>72</v>
      </c>
      <c r="AU295" s="232" t="s">
        <v>81</v>
      </c>
      <c r="AY295" s="231" t="s">
        <v>116</v>
      </c>
      <c r="BK295" s="233">
        <f>BK296</f>
        <v>0</v>
      </c>
    </row>
    <row r="296" s="2" customFormat="1" ht="21.75" customHeight="1">
      <c r="A296" s="39"/>
      <c r="B296" s="40"/>
      <c r="C296" s="236" t="s">
        <v>566</v>
      </c>
      <c r="D296" s="236" t="s">
        <v>119</v>
      </c>
      <c r="E296" s="237" t="s">
        <v>567</v>
      </c>
      <c r="F296" s="238" t="s">
        <v>568</v>
      </c>
      <c r="G296" s="239" t="s">
        <v>144</v>
      </c>
      <c r="H296" s="240">
        <v>543.99900000000002</v>
      </c>
      <c r="I296" s="241"/>
      <c r="J296" s="242">
        <f>ROUND(I296*H296,2)</f>
        <v>0</v>
      </c>
      <c r="K296" s="238" t="s">
        <v>253</v>
      </c>
      <c r="L296" s="45"/>
      <c r="M296" s="243" t="s">
        <v>1</v>
      </c>
      <c r="N296" s="244" t="s">
        <v>38</v>
      </c>
      <c r="O296" s="92"/>
      <c r="P296" s="245">
        <f>O296*H296</f>
        <v>0</v>
      </c>
      <c r="Q296" s="245">
        <v>0</v>
      </c>
      <c r="R296" s="245">
        <f>Q296*H296</f>
        <v>0</v>
      </c>
      <c r="S296" s="245">
        <v>0</v>
      </c>
      <c r="T296" s="24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7" t="s">
        <v>124</v>
      </c>
      <c r="AT296" s="247" t="s">
        <v>119</v>
      </c>
      <c r="AU296" s="247" t="s">
        <v>83</v>
      </c>
      <c r="AY296" s="18" t="s">
        <v>116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8" t="s">
        <v>81</v>
      </c>
      <c r="BK296" s="248">
        <f>ROUND(I296*H296,2)</f>
        <v>0</v>
      </c>
      <c r="BL296" s="18" t="s">
        <v>124</v>
      </c>
      <c r="BM296" s="247" t="s">
        <v>569</v>
      </c>
    </row>
    <row r="297" s="12" customFormat="1" ht="25.92" customHeight="1">
      <c r="A297" s="12"/>
      <c r="B297" s="220"/>
      <c r="C297" s="221"/>
      <c r="D297" s="222" t="s">
        <v>72</v>
      </c>
      <c r="E297" s="223" t="s">
        <v>570</v>
      </c>
      <c r="F297" s="223" t="s">
        <v>571</v>
      </c>
      <c r="G297" s="221"/>
      <c r="H297" s="221"/>
      <c r="I297" s="224"/>
      <c r="J297" s="225">
        <f>BK297</f>
        <v>0</v>
      </c>
      <c r="K297" s="221"/>
      <c r="L297" s="226"/>
      <c r="M297" s="227"/>
      <c r="N297" s="228"/>
      <c r="O297" s="228"/>
      <c r="P297" s="229">
        <f>P298</f>
        <v>0</v>
      </c>
      <c r="Q297" s="228"/>
      <c r="R297" s="229">
        <f>R298</f>
        <v>0.096000000000000002</v>
      </c>
      <c r="S297" s="228"/>
      <c r="T297" s="230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1" t="s">
        <v>83</v>
      </c>
      <c r="AT297" s="232" t="s">
        <v>72</v>
      </c>
      <c r="AU297" s="232" t="s">
        <v>73</v>
      </c>
      <c r="AY297" s="231" t="s">
        <v>116</v>
      </c>
      <c r="BK297" s="233">
        <f>BK298</f>
        <v>0</v>
      </c>
    </row>
    <row r="298" s="12" customFormat="1" ht="22.8" customHeight="1">
      <c r="A298" s="12"/>
      <c r="B298" s="220"/>
      <c r="C298" s="221"/>
      <c r="D298" s="222" t="s">
        <v>72</v>
      </c>
      <c r="E298" s="234" t="s">
        <v>572</v>
      </c>
      <c r="F298" s="234" t="s">
        <v>573</v>
      </c>
      <c r="G298" s="221"/>
      <c r="H298" s="221"/>
      <c r="I298" s="224"/>
      <c r="J298" s="235">
        <f>BK298</f>
        <v>0</v>
      </c>
      <c r="K298" s="221"/>
      <c r="L298" s="226"/>
      <c r="M298" s="227"/>
      <c r="N298" s="228"/>
      <c r="O298" s="228"/>
      <c r="P298" s="229">
        <f>SUM(P299:P312)</f>
        <v>0</v>
      </c>
      <c r="Q298" s="228"/>
      <c r="R298" s="229">
        <f>SUM(R299:R312)</f>
        <v>0.096000000000000002</v>
      </c>
      <c r="S298" s="228"/>
      <c r="T298" s="230">
        <f>SUM(T299:T312)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31" t="s">
        <v>83</v>
      </c>
      <c r="AT298" s="232" t="s">
        <v>72</v>
      </c>
      <c r="AU298" s="232" t="s">
        <v>81</v>
      </c>
      <c r="AY298" s="231" t="s">
        <v>116</v>
      </c>
      <c r="BK298" s="233">
        <f>SUM(BK299:BK312)</f>
        <v>0</v>
      </c>
    </row>
    <row r="299" s="2" customFormat="1" ht="21.75" customHeight="1">
      <c r="A299" s="39"/>
      <c r="B299" s="40"/>
      <c r="C299" s="236" t="s">
        <v>574</v>
      </c>
      <c r="D299" s="236" t="s">
        <v>119</v>
      </c>
      <c r="E299" s="237" t="s">
        <v>575</v>
      </c>
      <c r="F299" s="238" t="s">
        <v>576</v>
      </c>
      <c r="G299" s="239" t="s">
        <v>252</v>
      </c>
      <c r="H299" s="240">
        <v>94.799999999999997</v>
      </c>
      <c r="I299" s="241"/>
      <c r="J299" s="242">
        <f>ROUND(I299*H299,2)</f>
        <v>0</v>
      </c>
      <c r="K299" s="238" t="s">
        <v>1</v>
      </c>
      <c r="L299" s="45"/>
      <c r="M299" s="243" t="s">
        <v>1</v>
      </c>
      <c r="N299" s="244" t="s">
        <v>38</v>
      </c>
      <c r="O299" s="92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124</v>
      </c>
      <c r="AT299" s="247" t="s">
        <v>119</v>
      </c>
      <c r="AU299" s="247" t="s">
        <v>83</v>
      </c>
      <c r="AY299" s="18" t="s">
        <v>116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81</v>
      </c>
      <c r="BK299" s="248">
        <f>ROUND(I299*H299,2)</f>
        <v>0</v>
      </c>
      <c r="BL299" s="18" t="s">
        <v>124</v>
      </c>
      <c r="BM299" s="247" t="s">
        <v>577</v>
      </c>
    </row>
    <row r="300" s="13" customFormat="1">
      <c r="A300" s="13"/>
      <c r="B300" s="249"/>
      <c r="C300" s="250"/>
      <c r="D300" s="251" t="s">
        <v>130</v>
      </c>
      <c r="E300" s="252" t="s">
        <v>1</v>
      </c>
      <c r="F300" s="253" t="s">
        <v>578</v>
      </c>
      <c r="G300" s="250"/>
      <c r="H300" s="254">
        <v>94.799999999999997</v>
      </c>
      <c r="I300" s="255"/>
      <c r="J300" s="250"/>
      <c r="K300" s="250"/>
      <c r="L300" s="256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0" t="s">
        <v>130</v>
      </c>
      <c r="AU300" s="260" t="s">
        <v>83</v>
      </c>
      <c r="AV300" s="13" t="s">
        <v>83</v>
      </c>
      <c r="AW300" s="13" t="s">
        <v>30</v>
      </c>
      <c r="AX300" s="13" t="s">
        <v>73</v>
      </c>
      <c r="AY300" s="260" t="s">
        <v>116</v>
      </c>
    </row>
    <row r="301" s="14" customFormat="1">
      <c r="A301" s="14"/>
      <c r="B301" s="274"/>
      <c r="C301" s="275"/>
      <c r="D301" s="251" t="s">
        <v>130</v>
      </c>
      <c r="E301" s="276" t="s">
        <v>1</v>
      </c>
      <c r="F301" s="277" t="s">
        <v>230</v>
      </c>
      <c r="G301" s="275"/>
      <c r="H301" s="278">
        <v>94.799999999999997</v>
      </c>
      <c r="I301" s="279"/>
      <c r="J301" s="275"/>
      <c r="K301" s="275"/>
      <c r="L301" s="280"/>
      <c r="M301" s="281"/>
      <c r="N301" s="282"/>
      <c r="O301" s="282"/>
      <c r="P301" s="282"/>
      <c r="Q301" s="282"/>
      <c r="R301" s="282"/>
      <c r="S301" s="282"/>
      <c r="T301" s="28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4" t="s">
        <v>130</v>
      </c>
      <c r="AU301" s="284" t="s">
        <v>83</v>
      </c>
      <c r="AV301" s="14" t="s">
        <v>124</v>
      </c>
      <c r="AW301" s="14" t="s">
        <v>30</v>
      </c>
      <c r="AX301" s="14" t="s">
        <v>81</v>
      </c>
      <c r="AY301" s="284" t="s">
        <v>116</v>
      </c>
    </row>
    <row r="302" s="2" customFormat="1" ht="16.5" customHeight="1">
      <c r="A302" s="39"/>
      <c r="B302" s="40"/>
      <c r="C302" s="261" t="s">
        <v>579</v>
      </c>
      <c r="D302" s="261" t="s">
        <v>141</v>
      </c>
      <c r="E302" s="262" t="s">
        <v>580</v>
      </c>
      <c r="F302" s="263" t="s">
        <v>581</v>
      </c>
      <c r="G302" s="264" t="s">
        <v>144</v>
      </c>
      <c r="H302" s="265">
        <v>0.029999999999999999</v>
      </c>
      <c r="I302" s="266"/>
      <c r="J302" s="267">
        <f>ROUND(I302*H302,2)</f>
        <v>0</v>
      </c>
      <c r="K302" s="263" t="s">
        <v>1</v>
      </c>
      <c r="L302" s="268"/>
      <c r="M302" s="269" t="s">
        <v>1</v>
      </c>
      <c r="N302" s="270" t="s">
        <v>38</v>
      </c>
      <c r="O302" s="92"/>
      <c r="P302" s="245">
        <f>O302*H302</f>
        <v>0</v>
      </c>
      <c r="Q302" s="245">
        <v>1</v>
      </c>
      <c r="R302" s="245">
        <f>Q302*H302</f>
        <v>0.029999999999999999</v>
      </c>
      <c r="S302" s="245">
        <v>0</v>
      </c>
      <c r="T302" s="24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7" t="s">
        <v>145</v>
      </c>
      <c r="AT302" s="247" t="s">
        <v>141</v>
      </c>
      <c r="AU302" s="247" t="s">
        <v>83</v>
      </c>
      <c r="AY302" s="18" t="s">
        <v>116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8" t="s">
        <v>81</v>
      </c>
      <c r="BK302" s="248">
        <f>ROUND(I302*H302,2)</f>
        <v>0</v>
      </c>
      <c r="BL302" s="18" t="s">
        <v>124</v>
      </c>
      <c r="BM302" s="247" t="s">
        <v>582</v>
      </c>
    </row>
    <row r="303" s="2" customFormat="1">
      <c r="A303" s="39"/>
      <c r="B303" s="40"/>
      <c r="C303" s="41"/>
      <c r="D303" s="251" t="s">
        <v>193</v>
      </c>
      <c r="E303" s="41"/>
      <c r="F303" s="271" t="s">
        <v>583</v>
      </c>
      <c r="G303" s="41"/>
      <c r="H303" s="41"/>
      <c r="I303" s="145"/>
      <c r="J303" s="41"/>
      <c r="K303" s="41"/>
      <c r="L303" s="45"/>
      <c r="M303" s="272"/>
      <c r="N303" s="273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193</v>
      </c>
      <c r="AU303" s="18" t="s">
        <v>83</v>
      </c>
    </row>
    <row r="304" s="13" customFormat="1">
      <c r="A304" s="13"/>
      <c r="B304" s="249"/>
      <c r="C304" s="250"/>
      <c r="D304" s="251" t="s">
        <v>130</v>
      </c>
      <c r="E304" s="250"/>
      <c r="F304" s="253" t="s">
        <v>584</v>
      </c>
      <c r="G304" s="250"/>
      <c r="H304" s="254">
        <v>0.029999999999999999</v>
      </c>
      <c r="I304" s="255"/>
      <c r="J304" s="250"/>
      <c r="K304" s="250"/>
      <c r="L304" s="256"/>
      <c r="M304" s="257"/>
      <c r="N304" s="258"/>
      <c r="O304" s="258"/>
      <c r="P304" s="258"/>
      <c r="Q304" s="258"/>
      <c r="R304" s="258"/>
      <c r="S304" s="258"/>
      <c r="T304" s="25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0" t="s">
        <v>130</v>
      </c>
      <c r="AU304" s="260" t="s">
        <v>83</v>
      </c>
      <c r="AV304" s="13" t="s">
        <v>83</v>
      </c>
      <c r="AW304" s="13" t="s">
        <v>4</v>
      </c>
      <c r="AX304" s="13" t="s">
        <v>81</v>
      </c>
      <c r="AY304" s="260" t="s">
        <v>116</v>
      </c>
    </row>
    <row r="305" s="2" customFormat="1" ht="21.75" customHeight="1">
      <c r="A305" s="39"/>
      <c r="B305" s="40"/>
      <c r="C305" s="236" t="s">
        <v>585</v>
      </c>
      <c r="D305" s="236" t="s">
        <v>119</v>
      </c>
      <c r="E305" s="237" t="s">
        <v>586</v>
      </c>
      <c r="F305" s="238" t="s">
        <v>587</v>
      </c>
      <c r="G305" s="239" t="s">
        <v>252</v>
      </c>
      <c r="H305" s="240">
        <v>189.59999999999999</v>
      </c>
      <c r="I305" s="241"/>
      <c r="J305" s="242">
        <f>ROUND(I305*H305,2)</f>
        <v>0</v>
      </c>
      <c r="K305" s="238" t="s">
        <v>1</v>
      </c>
      <c r="L305" s="45"/>
      <c r="M305" s="243" t="s">
        <v>1</v>
      </c>
      <c r="N305" s="244" t="s">
        <v>38</v>
      </c>
      <c r="O305" s="92"/>
      <c r="P305" s="245">
        <f>O305*H305</f>
        <v>0</v>
      </c>
      <c r="Q305" s="245">
        <v>0</v>
      </c>
      <c r="R305" s="245">
        <f>Q305*H305</f>
        <v>0</v>
      </c>
      <c r="S305" s="245">
        <v>0</v>
      </c>
      <c r="T305" s="24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7" t="s">
        <v>124</v>
      </c>
      <c r="AT305" s="247" t="s">
        <v>119</v>
      </c>
      <c r="AU305" s="247" t="s">
        <v>83</v>
      </c>
      <c r="AY305" s="18" t="s">
        <v>116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8" t="s">
        <v>81</v>
      </c>
      <c r="BK305" s="248">
        <f>ROUND(I305*H305,2)</f>
        <v>0</v>
      </c>
      <c r="BL305" s="18" t="s">
        <v>124</v>
      </c>
      <c r="BM305" s="247" t="s">
        <v>588</v>
      </c>
    </row>
    <row r="306" s="13" customFormat="1">
      <c r="A306" s="13"/>
      <c r="B306" s="249"/>
      <c r="C306" s="250"/>
      <c r="D306" s="251" t="s">
        <v>130</v>
      </c>
      <c r="E306" s="252" t="s">
        <v>1</v>
      </c>
      <c r="F306" s="253" t="s">
        <v>589</v>
      </c>
      <c r="G306" s="250"/>
      <c r="H306" s="254">
        <v>189.59999999999999</v>
      </c>
      <c r="I306" s="255"/>
      <c r="J306" s="250"/>
      <c r="K306" s="250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130</v>
      </c>
      <c r="AU306" s="260" t="s">
        <v>83</v>
      </c>
      <c r="AV306" s="13" t="s">
        <v>83</v>
      </c>
      <c r="AW306" s="13" t="s">
        <v>30</v>
      </c>
      <c r="AX306" s="13" t="s">
        <v>73</v>
      </c>
      <c r="AY306" s="260" t="s">
        <v>116</v>
      </c>
    </row>
    <row r="307" s="14" customFormat="1">
      <c r="A307" s="14"/>
      <c r="B307" s="274"/>
      <c r="C307" s="275"/>
      <c r="D307" s="251" t="s">
        <v>130</v>
      </c>
      <c r="E307" s="276" t="s">
        <v>1</v>
      </c>
      <c r="F307" s="277" t="s">
        <v>230</v>
      </c>
      <c r="G307" s="275"/>
      <c r="H307" s="278">
        <v>189.59999999999999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4" t="s">
        <v>130</v>
      </c>
      <c r="AU307" s="284" t="s">
        <v>83</v>
      </c>
      <c r="AV307" s="14" t="s">
        <v>124</v>
      </c>
      <c r="AW307" s="14" t="s">
        <v>30</v>
      </c>
      <c r="AX307" s="14" t="s">
        <v>81</v>
      </c>
      <c r="AY307" s="284" t="s">
        <v>116</v>
      </c>
    </row>
    <row r="308" s="2" customFormat="1" ht="16.5" customHeight="1">
      <c r="A308" s="39"/>
      <c r="B308" s="40"/>
      <c r="C308" s="261" t="s">
        <v>590</v>
      </c>
      <c r="D308" s="261" t="s">
        <v>141</v>
      </c>
      <c r="E308" s="262" t="s">
        <v>591</v>
      </c>
      <c r="F308" s="263" t="s">
        <v>592</v>
      </c>
      <c r="G308" s="264" t="s">
        <v>144</v>
      </c>
      <c r="H308" s="265">
        <v>0.066000000000000003</v>
      </c>
      <c r="I308" s="266"/>
      <c r="J308" s="267">
        <f>ROUND(I308*H308,2)</f>
        <v>0</v>
      </c>
      <c r="K308" s="263" t="s">
        <v>1</v>
      </c>
      <c r="L308" s="268"/>
      <c r="M308" s="269" t="s">
        <v>1</v>
      </c>
      <c r="N308" s="270" t="s">
        <v>38</v>
      </c>
      <c r="O308" s="92"/>
      <c r="P308" s="245">
        <f>O308*H308</f>
        <v>0</v>
      </c>
      <c r="Q308" s="245">
        <v>1</v>
      </c>
      <c r="R308" s="245">
        <f>Q308*H308</f>
        <v>0.066000000000000003</v>
      </c>
      <c r="S308" s="245">
        <v>0</v>
      </c>
      <c r="T308" s="24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7" t="s">
        <v>145</v>
      </c>
      <c r="AT308" s="247" t="s">
        <v>141</v>
      </c>
      <c r="AU308" s="247" t="s">
        <v>83</v>
      </c>
      <c r="AY308" s="18" t="s">
        <v>116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8" t="s">
        <v>81</v>
      </c>
      <c r="BK308" s="248">
        <f>ROUND(I308*H308,2)</f>
        <v>0</v>
      </c>
      <c r="BL308" s="18" t="s">
        <v>124</v>
      </c>
      <c r="BM308" s="247" t="s">
        <v>593</v>
      </c>
    </row>
    <row r="309" s="2" customFormat="1">
      <c r="A309" s="39"/>
      <c r="B309" s="40"/>
      <c r="C309" s="41"/>
      <c r="D309" s="251" t="s">
        <v>193</v>
      </c>
      <c r="E309" s="41"/>
      <c r="F309" s="271" t="s">
        <v>594</v>
      </c>
      <c r="G309" s="41"/>
      <c r="H309" s="41"/>
      <c r="I309" s="145"/>
      <c r="J309" s="41"/>
      <c r="K309" s="41"/>
      <c r="L309" s="45"/>
      <c r="M309" s="272"/>
      <c r="N309" s="273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193</v>
      </c>
      <c r="AU309" s="18" t="s">
        <v>83</v>
      </c>
    </row>
    <row r="310" s="13" customFormat="1">
      <c r="A310" s="13"/>
      <c r="B310" s="249"/>
      <c r="C310" s="250"/>
      <c r="D310" s="251" t="s">
        <v>130</v>
      </c>
      <c r="E310" s="250"/>
      <c r="F310" s="253" t="s">
        <v>595</v>
      </c>
      <c r="G310" s="250"/>
      <c r="H310" s="254">
        <v>0.066000000000000003</v>
      </c>
      <c r="I310" s="255"/>
      <c r="J310" s="250"/>
      <c r="K310" s="250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130</v>
      </c>
      <c r="AU310" s="260" t="s">
        <v>83</v>
      </c>
      <c r="AV310" s="13" t="s">
        <v>83</v>
      </c>
      <c r="AW310" s="13" t="s">
        <v>4</v>
      </c>
      <c r="AX310" s="13" t="s">
        <v>81</v>
      </c>
      <c r="AY310" s="260" t="s">
        <v>116</v>
      </c>
    </row>
    <row r="311" s="2" customFormat="1" ht="21.75" customHeight="1">
      <c r="A311" s="39"/>
      <c r="B311" s="40"/>
      <c r="C311" s="236" t="s">
        <v>596</v>
      </c>
      <c r="D311" s="236" t="s">
        <v>119</v>
      </c>
      <c r="E311" s="237" t="s">
        <v>597</v>
      </c>
      <c r="F311" s="238" t="s">
        <v>598</v>
      </c>
      <c r="G311" s="239" t="s">
        <v>144</v>
      </c>
      <c r="H311" s="240">
        <v>0.096000000000000002</v>
      </c>
      <c r="I311" s="241"/>
      <c r="J311" s="242">
        <f>ROUND(I311*H311,2)</f>
        <v>0</v>
      </c>
      <c r="K311" s="238" t="s">
        <v>1</v>
      </c>
      <c r="L311" s="45"/>
      <c r="M311" s="243" t="s">
        <v>1</v>
      </c>
      <c r="N311" s="244" t="s">
        <v>38</v>
      </c>
      <c r="O311" s="92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198</v>
      </c>
      <c r="AT311" s="247" t="s">
        <v>119</v>
      </c>
      <c r="AU311" s="247" t="s">
        <v>83</v>
      </c>
      <c r="AY311" s="18" t="s">
        <v>116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81</v>
      </c>
      <c r="BK311" s="248">
        <f>ROUND(I311*H311,2)</f>
        <v>0</v>
      </c>
      <c r="BL311" s="18" t="s">
        <v>198</v>
      </c>
      <c r="BM311" s="247" t="s">
        <v>599</v>
      </c>
    </row>
    <row r="312" s="13" customFormat="1">
      <c r="A312" s="13"/>
      <c r="B312" s="249"/>
      <c r="C312" s="250"/>
      <c r="D312" s="251" t="s">
        <v>130</v>
      </c>
      <c r="E312" s="252" t="s">
        <v>1</v>
      </c>
      <c r="F312" s="253" t="s">
        <v>600</v>
      </c>
      <c r="G312" s="250"/>
      <c r="H312" s="254">
        <v>0.096000000000000002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130</v>
      </c>
      <c r="AU312" s="260" t="s">
        <v>83</v>
      </c>
      <c r="AV312" s="13" t="s">
        <v>83</v>
      </c>
      <c r="AW312" s="13" t="s">
        <v>30</v>
      </c>
      <c r="AX312" s="13" t="s">
        <v>81</v>
      </c>
      <c r="AY312" s="260" t="s">
        <v>116</v>
      </c>
    </row>
    <row r="313" s="12" customFormat="1" ht="25.92" customHeight="1">
      <c r="A313" s="12"/>
      <c r="B313" s="220"/>
      <c r="C313" s="221"/>
      <c r="D313" s="222" t="s">
        <v>72</v>
      </c>
      <c r="E313" s="223" t="s">
        <v>217</v>
      </c>
      <c r="F313" s="223" t="s">
        <v>218</v>
      </c>
      <c r="G313" s="221"/>
      <c r="H313" s="221"/>
      <c r="I313" s="224"/>
      <c r="J313" s="225">
        <f>BK313</f>
        <v>0</v>
      </c>
      <c r="K313" s="221"/>
      <c r="L313" s="226"/>
      <c r="M313" s="227"/>
      <c r="N313" s="228"/>
      <c r="O313" s="228"/>
      <c r="P313" s="229">
        <f>P314</f>
        <v>0</v>
      </c>
      <c r="Q313" s="228"/>
      <c r="R313" s="229">
        <f>R314</f>
        <v>0</v>
      </c>
      <c r="S313" s="228"/>
      <c r="T313" s="230">
        <f>T314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31" t="s">
        <v>124</v>
      </c>
      <c r="AT313" s="232" t="s">
        <v>72</v>
      </c>
      <c r="AU313" s="232" t="s">
        <v>73</v>
      </c>
      <c r="AY313" s="231" t="s">
        <v>116</v>
      </c>
      <c r="BK313" s="233">
        <f>BK314</f>
        <v>0</v>
      </c>
    </row>
    <row r="314" s="12" customFormat="1" ht="22.8" customHeight="1">
      <c r="A314" s="12"/>
      <c r="B314" s="220"/>
      <c r="C314" s="221"/>
      <c r="D314" s="222" t="s">
        <v>72</v>
      </c>
      <c r="E314" s="234" t="s">
        <v>601</v>
      </c>
      <c r="F314" s="234" t="s">
        <v>602</v>
      </c>
      <c r="G314" s="221"/>
      <c r="H314" s="221"/>
      <c r="I314" s="224"/>
      <c r="J314" s="235">
        <f>BK314</f>
        <v>0</v>
      </c>
      <c r="K314" s="221"/>
      <c r="L314" s="226"/>
      <c r="M314" s="227"/>
      <c r="N314" s="228"/>
      <c r="O314" s="228"/>
      <c r="P314" s="229">
        <f>SUM(P315:P316)</f>
        <v>0</v>
      </c>
      <c r="Q314" s="228"/>
      <c r="R314" s="229">
        <f>SUM(R315:R316)</f>
        <v>0</v>
      </c>
      <c r="S314" s="228"/>
      <c r="T314" s="230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1" t="s">
        <v>124</v>
      </c>
      <c r="AT314" s="232" t="s">
        <v>72</v>
      </c>
      <c r="AU314" s="232" t="s">
        <v>81</v>
      </c>
      <c r="AY314" s="231" t="s">
        <v>116</v>
      </c>
      <c r="BK314" s="233">
        <f>SUM(BK315:BK316)</f>
        <v>0</v>
      </c>
    </row>
    <row r="315" s="2" customFormat="1" ht="21.75" customHeight="1">
      <c r="A315" s="39"/>
      <c r="B315" s="40"/>
      <c r="C315" s="236" t="s">
        <v>603</v>
      </c>
      <c r="D315" s="236" t="s">
        <v>119</v>
      </c>
      <c r="E315" s="237" t="s">
        <v>604</v>
      </c>
      <c r="F315" s="238" t="s">
        <v>605</v>
      </c>
      <c r="G315" s="239" t="s">
        <v>606</v>
      </c>
      <c r="H315" s="240">
        <v>1</v>
      </c>
      <c r="I315" s="241"/>
      <c r="J315" s="242">
        <f>ROUND(I315*H315,2)</f>
        <v>0</v>
      </c>
      <c r="K315" s="238" t="s">
        <v>1</v>
      </c>
      <c r="L315" s="45"/>
      <c r="M315" s="243" t="s">
        <v>1</v>
      </c>
      <c r="N315" s="244" t="s">
        <v>38</v>
      </c>
      <c r="O315" s="92"/>
      <c r="P315" s="245">
        <f>O315*H315</f>
        <v>0</v>
      </c>
      <c r="Q315" s="245">
        <v>0</v>
      </c>
      <c r="R315" s="245">
        <f>Q315*H315</f>
        <v>0</v>
      </c>
      <c r="S315" s="245">
        <v>0</v>
      </c>
      <c r="T315" s="24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7" t="s">
        <v>222</v>
      </c>
      <c r="AT315" s="247" t="s">
        <v>119</v>
      </c>
      <c r="AU315" s="247" t="s">
        <v>83</v>
      </c>
      <c r="AY315" s="18" t="s">
        <v>116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8" t="s">
        <v>81</v>
      </c>
      <c r="BK315" s="248">
        <f>ROUND(I315*H315,2)</f>
        <v>0</v>
      </c>
      <c r="BL315" s="18" t="s">
        <v>222</v>
      </c>
      <c r="BM315" s="247" t="s">
        <v>607</v>
      </c>
    </row>
    <row r="316" s="13" customFormat="1">
      <c r="A316" s="13"/>
      <c r="B316" s="249"/>
      <c r="C316" s="250"/>
      <c r="D316" s="251" t="s">
        <v>130</v>
      </c>
      <c r="E316" s="252" t="s">
        <v>1</v>
      </c>
      <c r="F316" s="253" t="s">
        <v>608</v>
      </c>
      <c r="G316" s="250"/>
      <c r="H316" s="254">
        <v>1</v>
      </c>
      <c r="I316" s="255"/>
      <c r="J316" s="250"/>
      <c r="K316" s="250"/>
      <c r="L316" s="256"/>
      <c r="M316" s="285"/>
      <c r="N316" s="286"/>
      <c r="O316" s="286"/>
      <c r="P316" s="286"/>
      <c r="Q316" s="286"/>
      <c r="R316" s="286"/>
      <c r="S316" s="286"/>
      <c r="T316" s="28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130</v>
      </c>
      <c r="AU316" s="260" t="s">
        <v>83</v>
      </c>
      <c r="AV316" s="13" t="s">
        <v>83</v>
      </c>
      <c r="AW316" s="13" t="s">
        <v>30</v>
      </c>
      <c r="AX316" s="13" t="s">
        <v>81</v>
      </c>
      <c r="AY316" s="260" t="s">
        <v>116</v>
      </c>
    </row>
    <row r="317" s="2" customFormat="1" ht="6.96" customHeight="1">
      <c r="A317" s="39"/>
      <c r="B317" s="67"/>
      <c r="C317" s="68"/>
      <c r="D317" s="68"/>
      <c r="E317" s="68"/>
      <c r="F317" s="68"/>
      <c r="G317" s="68"/>
      <c r="H317" s="68"/>
      <c r="I317" s="184"/>
      <c r="J317" s="68"/>
      <c r="K317" s="68"/>
      <c r="L317" s="45"/>
      <c r="M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</row>
  </sheetData>
  <sheetProtection sheet="1" autoFilter="0" formatColumns="0" formatRows="0" objects="1" scenarios="1" spinCount="100000" saltValue="j0HgRM1cR3EfCmpFNcp2C53yKB5rkDm7JMYymCAN6zXVxAOkpi1/8rCElGNk6ywSctIvo5nlP++23O8UR+6upA==" hashValue="d+e6qjNWzodz4A14Ozd5UpBzYQPbBqXcO/6iFkexGjbHudI5R79qdFmD+9ekWK+3miViJ5/C51Es3iNJzaH+dQ==" algorithmName="SHA-512" password="CC35"/>
  <autoFilter ref="C129:K31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90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propustku v km 69,380 - TÚ 2071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609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ROUND((SUM(BE122:BE138)),  2)</f>
        <v>0</v>
      </c>
      <c r="G33" s="39"/>
      <c r="H33" s="39"/>
      <c r="I33" s="163">
        <v>0.20999999999999999</v>
      </c>
      <c r="J33" s="162">
        <f>ROUND(((SUM(BE122:BE138))*I33),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ROUND((SUM(BF122:BF138)),  2)</f>
        <v>0</v>
      </c>
      <c r="G34" s="39"/>
      <c r="H34" s="39"/>
      <c r="I34" s="163">
        <v>0.14999999999999999</v>
      </c>
      <c r="J34" s="162">
        <f>ROUND(((SUM(BF122:BF138))*I34),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ROUND((SUM(BG122:BG138)),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ROUND((SUM(BH122:BH138)),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ROUND((SUM(BI122:BI138)),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propustku v km 69,380 - TÚ 2071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6. 12. 2019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94</v>
      </c>
      <c r="D94" s="190"/>
      <c r="E94" s="190"/>
      <c r="F94" s="190"/>
      <c r="G94" s="190"/>
      <c r="H94" s="190"/>
      <c r="I94" s="191"/>
      <c r="J94" s="192" t="s">
        <v>95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96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hidden="1" s="9" customFormat="1" ht="24.96" customHeight="1">
      <c r="A97" s="9"/>
      <c r="B97" s="194"/>
      <c r="C97" s="195"/>
      <c r="D97" s="196" t="s">
        <v>609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610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611</v>
      </c>
      <c r="E99" s="204"/>
      <c r="F99" s="204"/>
      <c r="G99" s="204"/>
      <c r="H99" s="204"/>
      <c r="I99" s="205"/>
      <c r="J99" s="206">
        <f>J127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612</v>
      </c>
      <c r="E100" s="204"/>
      <c r="F100" s="204"/>
      <c r="G100" s="204"/>
      <c r="H100" s="204"/>
      <c r="I100" s="205"/>
      <c r="J100" s="206">
        <f>J132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613</v>
      </c>
      <c r="E101" s="204"/>
      <c r="F101" s="204"/>
      <c r="G101" s="204"/>
      <c r="H101" s="204"/>
      <c r="I101" s="205"/>
      <c r="J101" s="206">
        <f>J135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614</v>
      </c>
      <c r="E102" s="204"/>
      <c r="F102" s="204"/>
      <c r="G102" s="204"/>
      <c r="H102" s="204"/>
      <c r="I102" s="205"/>
      <c r="J102" s="206">
        <f>J137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101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propustku v km 69,380 - TÚ 2071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91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6. 12. 2019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148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148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102</v>
      </c>
      <c r="D121" s="211" t="s">
        <v>58</v>
      </c>
      <c r="E121" s="211" t="s">
        <v>54</v>
      </c>
      <c r="F121" s="211" t="s">
        <v>55</v>
      </c>
      <c r="G121" s="211" t="s">
        <v>103</v>
      </c>
      <c r="H121" s="211" t="s">
        <v>104</v>
      </c>
      <c r="I121" s="212" t="s">
        <v>105</v>
      </c>
      <c r="J121" s="211" t="s">
        <v>95</v>
      </c>
      <c r="K121" s="213" t="s">
        <v>106</v>
      </c>
      <c r="L121" s="214"/>
      <c r="M121" s="101" t="s">
        <v>1</v>
      </c>
      <c r="N121" s="102" t="s">
        <v>37</v>
      </c>
      <c r="O121" s="102" t="s">
        <v>107</v>
      </c>
      <c r="P121" s="102" t="s">
        <v>108</v>
      </c>
      <c r="Q121" s="102" t="s">
        <v>109</v>
      </c>
      <c r="R121" s="102" t="s">
        <v>110</v>
      </c>
      <c r="S121" s="102" t="s">
        <v>111</v>
      </c>
      <c r="T121" s="103" t="s">
        <v>112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113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</v>
      </c>
      <c r="S122" s="105"/>
      <c r="T122" s="218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97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72</v>
      </c>
      <c r="E123" s="223" t="s">
        <v>87</v>
      </c>
      <c r="F123" s="223" t="s">
        <v>88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P124+P127+P132+P135+P137</f>
        <v>0</v>
      </c>
      <c r="Q123" s="228"/>
      <c r="R123" s="229">
        <f>R124+R127+R132+R135+R137</f>
        <v>0</v>
      </c>
      <c r="S123" s="228"/>
      <c r="T123" s="230">
        <f>T124+T127+T132+T135+T137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117</v>
      </c>
      <c r="AT123" s="232" t="s">
        <v>72</v>
      </c>
      <c r="AU123" s="232" t="s">
        <v>73</v>
      </c>
      <c r="AY123" s="231" t="s">
        <v>116</v>
      </c>
      <c r="BK123" s="233">
        <f>BK124+BK127+BK132+BK135+BK137</f>
        <v>0</v>
      </c>
    </row>
    <row r="124" s="12" customFormat="1" ht="22.8" customHeight="1">
      <c r="A124" s="12"/>
      <c r="B124" s="220"/>
      <c r="C124" s="221"/>
      <c r="D124" s="222" t="s">
        <v>72</v>
      </c>
      <c r="E124" s="234" t="s">
        <v>615</v>
      </c>
      <c r="F124" s="234" t="s">
        <v>616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SUM(P125:P126)</f>
        <v>0</v>
      </c>
      <c r="Q124" s="228"/>
      <c r="R124" s="229">
        <f>SUM(R125:R126)</f>
        <v>0</v>
      </c>
      <c r="S124" s="228"/>
      <c r="T124" s="23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117</v>
      </c>
      <c r="AT124" s="232" t="s">
        <v>72</v>
      </c>
      <c r="AU124" s="232" t="s">
        <v>81</v>
      </c>
      <c r="AY124" s="231" t="s">
        <v>116</v>
      </c>
      <c r="BK124" s="233">
        <f>SUM(BK125:BK126)</f>
        <v>0</v>
      </c>
    </row>
    <row r="125" s="2" customFormat="1" ht="16.5" customHeight="1">
      <c r="A125" s="39"/>
      <c r="B125" s="40"/>
      <c r="C125" s="236" t="s">
        <v>81</v>
      </c>
      <c r="D125" s="236" t="s">
        <v>119</v>
      </c>
      <c r="E125" s="237" t="s">
        <v>617</v>
      </c>
      <c r="F125" s="238" t="s">
        <v>618</v>
      </c>
      <c r="G125" s="239" t="s">
        <v>606</v>
      </c>
      <c r="H125" s="240">
        <v>1</v>
      </c>
      <c r="I125" s="241"/>
      <c r="J125" s="242">
        <f>ROUND(I125*H125,2)</f>
        <v>0</v>
      </c>
      <c r="K125" s="238" t="s">
        <v>253</v>
      </c>
      <c r="L125" s="45"/>
      <c r="M125" s="243" t="s">
        <v>1</v>
      </c>
      <c r="N125" s="244" t="s">
        <v>38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619</v>
      </c>
      <c r="AT125" s="247" t="s">
        <v>119</v>
      </c>
      <c r="AU125" s="247" t="s">
        <v>83</v>
      </c>
      <c r="AY125" s="18" t="s">
        <v>116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81</v>
      </c>
      <c r="BK125" s="248">
        <f>ROUND(I125*H125,2)</f>
        <v>0</v>
      </c>
      <c r="BL125" s="18" t="s">
        <v>619</v>
      </c>
      <c r="BM125" s="247" t="s">
        <v>620</v>
      </c>
    </row>
    <row r="126" s="2" customFormat="1" ht="16.5" customHeight="1">
      <c r="A126" s="39"/>
      <c r="B126" s="40"/>
      <c r="C126" s="236" t="s">
        <v>83</v>
      </c>
      <c r="D126" s="236" t="s">
        <v>119</v>
      </c>
      <c r="E126" s="237" t="s">
        <v>621</v>
      </c>
      <c r="F126" s="238" t="s">
        <v>622</v>
      </c>
      <c r="G126" s="239" t="s">
        <v>606</v>
      </c>
      <c r="H126" s="240">
        <v>1</v>
      </c>
      <c r="I126" s="241"/>
      <c r="J126" s="242">
        <f>ROUND(I126*H126,2)</f>
        <v>0</v>
      </c>
      <c r="K126" s="238" t="s">
        <v>253</v>
      </c>
      <c r="L126" s="45"/>
      <c r="M126" s="243" t="s">
        <v>1</v>
      </c>
      <c r="N126" s="244" t="s">
        <v>38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619</v>
      </c>
      <c r="AT126" s="247" t="s">
        <v>119</v>
      </c>
      <c r="AU126" s="247" t="s">
        <v>83</v>
      </c>
      <c r="AY126" s="18" t="s">
        <v>116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81</v>
      </c>
      <c r="BK126" s="248">
        <f>ROUND(I126*H126,2)</f>
        <v>0</v>
      </c>
      <c r="BL126" s="18" t="s">
        <v>619</v>
      </c>
      <c r="BM126" s="247" t="s">
        <v>623</v>
      </c>
    </row>
    <row r="127" s="12" customFormat="1" ht="22.8" customHeight="1">
      <c r="A127" s="12"/>
      <c r="B127" s="220"/>
      <c r="C127" s="221"/>
      <c r="D127" s="222" t="s">
        <v>72</v>
      </c>
      <c r="E127" s="234" t="s">
        <v>624</v>
      </c>
      <c r="F127" s="234" t="s">
        <v>625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SUM(P128:P131)</f>
        <v>0</v>
      </c>
      <c r="Q127" s="228"/>
      <c r="R127" s="229">
        <f>SUM(R128:R131)</f>
        <v>0</v>
      </c>
      <c r="S127" s="228"/>
      <c r="T127" s="23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117</v>
      </c>
      <c r="AT127" s="232" t="s">
        <v>72</v>
      </c>
      <c r="AU127" s="232" t="s">
        <v>81</v>
      </c>
      <c r="AY127" s="231" t="s">
        <v>116</v>
      </c>
      <c r="BK127" s="233">
        <f>SUM(BK128:BK131)</f>
        <v>0</v>
      </c>
    </row>
    <row r="128" s="2" customFormat="1" ht="16.5" customHeight="1">
      <c r="A128" s="39"/>
      <c r="B128" s="40"/>
      <c r="C128" s="236" t="s">
        <v>132</v>
      </c>
      <c r="D128" s="236" t="s">
        <v>119</v>
      </c>
      <c r="E128" s="237" t="s">
        <v>626</v>
      </c>
      <c r="F128" s="238" t="s">
        <v>625</v>
      </c>
      <c r="G128" s="239" t="s">
        <v>606</v>
      </c>
      <c r="H128" s="240">
        <v>1</v>
      </c>
      <c r="I128" s="241"/>
      <c r="J128" s="242">
        <f>ROUND(I128*H128,2)</f>
        <v>0</v>
      </c>
      <c r="K128" s="238" t="s">
        <v>253</v>
      </c>
      <c r="L128" s="45"/>
      <c r="M128" s="243" t="s">
        <v>1</v>
      </c>
      <c r="N128" s="244" t="s">
        <v>38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619</v>
      </c>
      <c r="AT128" s="247" t="s">
        <v>119</v>
      </c>
      <c r="AU128" s="247" t="s">
        <v>83</v>
      </c>
      <c r="AY128" s="18" t="s">
        <v>116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81</v>
      </c>
      <c r="BK128" s="248">
        <f>ROUND(I128*H128,2)</f>
        <v>0</v>
      </c>
      <c r="BL128" s="18" t="s">
        <v>619</v>
      </c>
      <c r="BM128" s="247" t="s">
        <v>627</v>
      </c>
    </row>
    <row r="129" s="13" customFormat="1">
      <c r="A129" s="13"/>
      <c r="B129" s="249"/>
      <c r="C129" s="250"/>
      <c r="D129" s="251" t="s">
        <v>130</v>
      </c>
      <c r="E129" s="252" t="s">
        <v>1</v>
      </c>
      <c r="F129" s="253" t="s">
        <v>81</v>
      </c>
      <c r="G129" s="250"/>
      <c r="H129" s="254">
        <v>1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130</v>
      </c>
      <c r="AU129" s="260" t="s">
        <v>83</v>
      </c>
      <c r="AV129" s="13" t="s">
        <v>83</v>
      </c>
      <c r="AW129" s="13" t="s">
        <v>30</v>
      </c>
      <c r="AX129" s="13" t="s">
        <v>81</v>
      </c>
      <c r="AY129" s="260" t="s">
        <v>116</v>
      </c>
    </row>
    <row r="130" s="2" customFormat="1" ht="16.5" customHeight="1">
      <c r="A130" s="39"/>
      <c r="B130" s="40"/>
      <c r="C130" s="236" t="s">
        <v>124</v>
      </c>
      <c r="D130" s="236" t="s">
        <v>119</v>
      </c>
      <c r="E130" s="237" t="s">
        <v>628</v>
      </c>
      <c r="F130" s="238" t="s">
        <v>629</v>
      </c>
      <c r="G130" s="239" t="s">
        <v>606</v>
      </c>
      <c r="H130" s="240">
        <v>1</v>
      </c>
      <c r="I130" s="241"/>
      <c r="J130" s="242">
        <f>ROUND(I130*H130,2)</f>
        <v>0</v>
      </c>
      <c r="K130" s="238" t="s">
        <v>253</v>
      </c>
      <c r="L130" s="45"/>
      <c r="M130" s="243" t="s">
        <v>1</v>
      </c>
      <c r="N130" s="244" t="s">
        <v>38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619</v>
      </c>
      <c r="AT130" s="247" t="s">
        <v>119</v>
      </c>
      <c r="AU130" s="247" t="s">
        <v>83</v>
      </c>
      <c r="AY130" s="18" t="s">
        <v>116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81</v>
      </c>
      <c r="BK130" s="248">
        <f>ROUND(I130*H130,2)</f>
        <v>0</v>
      </c>
      <c r="BL130" s="18" t="s">
        <v>619</v>
      </c>
      <c r="BM130" s="247" t="s">
        <v>630</v>
      </c>
    </row>
    <row r="131" s="2" customFormat="1" ht="16.5" customHeight="1">
      <c r="A131" s="39"/>
      <c r="B131" s="40"/>
      <c r="C131" s="236" t="s">
        <v>117</v>
      </c>
      <c r="D131" s="236" t="s">
        <v>119</v>
      </c>
      <c r="E131" s="237" t="s">
        <v>631</v>
      </c>
      <c r="F131" s="238" t="s">
        <v>632</v>
      </c>
      <c r="G131" s="239" t="s">
        <v>606</v>
      </c>
      <c r="H131" s="240">
        <v>1</v>
      </c>
      <c r="I131" s="241"/>
      <c r="J131" s="242">
        <f>ROUND(I131*H131,2)</f>
        <v>0</v>
      </c>
      <c r="K131" s="238" t="s">
        <v>253</v>
      </c>
      <c r="L131" s="45"/>
      <c r="M131" s="243" t="s">
        <v>1</v>
      </c>
      <c r="N131" s="244" t="s">
        <v>38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619</v>
      </c>
      <c r="AT131" s="247" t="s">
        <v>119</v>
      </c>
      <c r="AU131" s="247" t="s">
        <v>83</v>
      </c>
      <c r="AY131" s="18" t="s">
        <v>116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81</v>
      </c>
      <c r="BK131" s="248">
        <f>ROUND(I131*H131,2)</f>
        <v>0</v>
      </c>
      <c r="BL131" s="18" t="s">
        <v>619</v>
      </c>
      <c r="BM131" s="247" t="s">
        <v>633</v>
      </c>
    </row>
    <row r="132" s="12" customFormat="1" ht="22.8" customHeight="1">
      <c r="A132" s="12"/>
      <c r="B132" s="220"/>
      <c r="C132" s="221"/>
      <c r="D132" s="222" t="s">
        <v>72</v>
      </c>
      <c r="E132" s="234" t="s">
        <v>634</v>
      </c>
      <c r="F132" s="234" t="s">
        <v>635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SUM(P133:P134)</f>
        <v>0</v>
      </c>
      <c r="Q132" s="228"/>
      <c r="R132" s="229">
        <f>SUM(R133:R134)</f>
        <v>0</v>
      </c>
      <c r="S132" s="228"/>
      <c r="T132" s="23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117</v>
      </c>
      <c r="AT132" s="232" t="s">
        <v>72</v>
      </c>
      <c r="AU132" s="232" t="s">
        <v>81</v>
      </c>
      <c r="AY132" s="231" t="s">
        <v>116</v>
      </c>
      <c r="BK132" s="233">
        <f>SUM(BK133:BK134)</f>
        <v>0</v>
      </c>
    </row>
    <row r="133" s="2" customFormat="1" ht="16.5" customHeight="1">
      <c r="A133" s="39"/>
      <c r="B133" s="40"/>
      <c r="C133" s="236" t="s">
        <v>148</v>
      </c>
      <c r="D133" s="236" t="s">
        <v>119</v>
      </c>
      <c r="E133" s="237" t="s">
        <v>636</v>
      </c>
      <c r="F133" s="238" t="s">
        <v>637</v>
      </c>
      <c r="G133" s="239" t="s">
        <v>606</v>
      </c>
      <c r="H133" s="240">
        <v>12</v>
      </c>
      <c r="I133" s="241"/>
      <c r="J133" s="242">
        <f>ROUND(I133*H133,2)</f>
        <v>0</v>
      </c>
      <c r="K133" s="238" t="s">
        <v>253</v>
      </c>
      <c r="L133" s="45"/>
      <c r="M133" s="243" t="s">
        <v>1</v>
      </c>
      <c r="N133" s="244" t="s">
        <v>38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619</v>
      </c>
      <c r="AT133" s="247" t="s">
        <v>119</v>
      </c>
      <c r="AU133" s="247" t="s">
        <v>83</v>
      </c>
      <c r="AY133" s="18" t="s">
        <v>116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81</v>
      </c>
      <c r="BK133" s="248">
        <f>ROUND(I133*H133,2)</f>
        <v>0</v>
      </c>
      <c r="BL133" s="18" t="s">
        <v>619</v>
      </c>
      <c r="BM133" s="247" t="s">
        <v>638</v>
      </c>
    </row>
    <row r="134" s="2" customFormat="1" ht="16.5" customHeight="1">
      <c r="A134" s="39"/>
      <c r="B134" s="40"/>
      <c r="C134" s="236" t="s">
        <v>153</v>
      </c>
      <c r="D134" s="236" t="s">
        <v>119</v>
      </c>
      <c r="E134" s="237" t="s">
        <v>639</v>
      </c>
      <c r="F134" s="238" t="s">
        <v>640</v>
      </c>
      <c r="G134" s="239" t="s">
        <v>606</v>
      </c>
      <c r="H134" s="240">
        <v>2</v>
      </c>
      <c r="I134" s="241"/>
      <c r="J134" s="242">
        <f>ROUND(I134*H134,2)</f>
        <v>0</v>
      </c>
      <c r="K134" s="238" t="s">
        <v>253</v>
      </c>
      <c r="L134" s="45"/>
      <c r="M134" s="243" t="s">
        <v>1</v>
      </c>
      <c r="N134" s="244" t="s">
        <v>38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619</v>
      </c>
      <c r="AT134" s="247" t="s">
        <v>119</v>
      </c>
      <c r="AU134" s="247" t="s">
        <v>83</v>
      </c>
      <c r="AY134" s="18" t="s">
        <v>116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81</v>
      </c>
      <c r="BK134" s="248">
        <f>ROUND(I134*H134,2)</f>
        <v>0</v>
      </c>
      <c r="BL134" s="18" t="s">
        <v>619</v>
      </c>
      <c r="BM134" s="247" t="s">
        <v>641</v>
      </c>
    </row>
    <row r="135" s="12" customFormat="1" ht="22.8" customHeight="1">
      <c r="A135" s="12"/>
      <c r="B135" s="220"/>
      <c r="C135" s="221"/>
      <c r="D135" s="222" t="s">
        <v>72</v>
      </c>
      <c r="E135" s="234" t="s">
        <v>642</v>
      </c>
      <c r="F135" s="234" t="s">
        <v>643</v>
      </c>
      <c r="G135" s="221"/>
      <c r="H135" s="221"/>
      <c r="I135" s="224"/>
      <c r="J135" s="235">
        <f>BK135</f>
        <v>0</v>
      </c>
      <c r="K135" s="221"/>
      <c r="L135" s="226"/>
      <c r="M135" s="227"/>
      <c r="N135" s="228"/>
      <c r="O135" s="228"/>
      <c r="P135" s="229">
        <f>P136</f>
        <v>0</v>
      </c>
      <c r="Q135" s="228"/>
      <c r="R135" s="229">
        <f>R136</f>
        <v>0</v>
      </c>
      <c r="S135" s="228"/>
      <c r="T135" s="23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117</v>
      </c>
      <c r="AT135" s="232" t="s">
        <v>72</v>
      </c>
      <c r="AU135" s="232" t="s">
        <v>81</v>
      </c>
      <c r="AY135" s="231" t="s">
        <v>116</v>
      </c>
      <c r="BK135" s="233">
        <f>BK136</f>
        <v>0</v>
      </c>
    </row>
    <row r="136" s="2" customFormat="1" ht="16.5" customHeight="1">
      <c r="A136" s="39"/>
      <c r="B136" s="40"/>
      <c r="C136" s="236" t="s">
        <v>145</v>
      </c>
      <c r="D136" s="236" t="s">
        <v>119</v>
      </c>
      <c r="E136" s="237" t="s">
        <v>644</v>
      </c>
      <c r="F136" s="238" t="s">
        <v>645</v>
      </c>
      <c r="G136" s="239" t="s">
        <v>646</v>
      </c>
      <c r="H136" s="240">
        <v>1</v>
      </c>
      <c r="I136" s="241"/>
      <c r="J136" s="242">
        <f>ROUND(I136*H136,2)</f>
        <v>0</v>
      </c>
      <c r="K136" s="238" t="s">
        <v>253</v>
      </c>
      <c r="L136" s="45"/>
      <c r="M136" s="243" t="s">
        <v>1</v>
      </c>
      <c r="N136" s="244" t="s">
        <v>38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619</v>
      </c>
      <c r="AT136" s="247" t="s">
        <v>119</v>
      </c>
      <c r="AU136" s="247" t="s">
        <v>83</v>
      </c>
      <c r="AY136" s="18" t="s">
        <v>116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81</v>
      </c>
      <c r="BK136" s="248">
        <f>ROUND(I136*H136,2)</f>
        <v>0</v>
      </c>
      <c r="BL136" s="18" t="s">
        <v>619</v>
      </c>
      <c r="BM136" s="247" t="s">
        <v>647</v>
      </c>
    </row>
    <row r="137" s="12" customFormat="1" ht="22.8" customHeight="1">
      <c r="A137" s="12"/>
      <c r="B137" s="220"/>
      <c r="C137" s="221"/>
      <c r="D137" s="222" t="s">
        <v>72</v>
      </c>
      <c r="E137" s="234" t="s">
        <v>648</v>
      </c>
      <c r="F137" s="234" t="s">
        <v>649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P138</f>
        <v>0</v>
      </c>
      <c r="Q137" s="228"/>
      <c r="R137" s="229">
        <f>R138</f>
        <v>0</v>
      </c>
      <c r="S137" s="228"/>
      <c r="T137" s="23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117</v>
      </c>
      <c r="AT137" s="232" t="s">
        <v>72</v>
      </c>
      <c r="AU137" s="232" t="s">
        <v>81</v>
      </c>
      <c r="AY137" s="231" t="s">
        <v>116</v>
      </c>
      <c r="BK137" s="233">
        <f>BK138</f>
        <v>0</v>
      </c>
    </row>
    <row r="138" s="2" customFormat="1" ht="16.5" customHeight="1">
      <c r="A138" s="39"/>
      <c r="B138" s="40"/>
      <c r="C138" s="236" t="s">
        <v>162</v>
      </c>
      <c r="D138" s="236" t="s">
        <v>119</v>
      </c>
      <c r="E138" s="237" t="s">
        <v>650</v>
      </c>
      <c r="F138" s="238" t="s">
        <v>651</v>
      </c>
      <c r="G138" s="239" t="s">
        <v>646</v>
      </c>
      <c r="H138" s="240">
        <v>1</v>
      </c>
      <c r="I138" s="241"/>
      <c r="J138" s="242">
        <f>ROUND(I138*H138,2)</f>
        <v>0</v>
      </c>
      <c r="K138" s="238" t="s">
        <v>253</v>
      </c>
      <c r="L138" s="45"/>
      <c r="M138" s="311" t="s">
        <v>1</v>
      </c>
      <c r="N138" s="312" t="s">
        <v>38</v>
      </c>
      <c r="O138" s="313"/>
      <c r="P138" s="314">
        <f>O138*H138</f>
        <v>0</v>
      </c>
      <c r="Q138" s="314">
        <v>0</v>
      </c>
      <c r="R138" s="314">
        <f>Q138*H138</f>
        <v>0</v>
      </c>
      <c r="S138" s="314">
        <v>0</v>
      </c>
      <c r="T138" s="3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619</v>
      </c>
      <c r="AT138" s="247" t="s">
        <v>119</v>
      </c>
      <c r="AU138" s="247" t="s">
        <v>83</v>
      </c>
      <c r="AY138" s="18" t="s">
        <v>116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81</v>
      </c>
      <c r="BK138" s="248">
        <f>ROUND(I138*H138,2)</f>
        <v>0</v>
      </c>
      <c r="BL138" s="18" t="s">
        <v>619</v>
      </c>
      <c r="BM138" s="247" t="s">
        <v>652</v>
      </c>
    </row>
    <row r="139" s="2" customFormat="1" ht="6.96" customHeight="1">
      <c r="A139" s="39"/>
      <c r="B139" s="67"/>
      <c r="C139" s="68"/>
      <c r="D139" s="68"/>
      <c r="E139" s="68"/>
      <c r="F139" s="68"/>
      <c r="G139" s="68"/>
      <c r="H139" s="68"/>
      <c r="I139" s="184"/>
      <c r="J139" s="68"/>
      <c r="K139" s="68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xff6GlUq1w3oBqg32LWpdK/XShBMdf84jiKb6t0pnkP77WncegGYWEeUemVxrcb6hTOdxOTOBBxMkreaJ5x5RA==" hashValue="PDMTMbBrmZ8UJiJByMtN+R/bpEosL6cnFxaJdbrCqyC8UJgNwI4VXnkh8Y4EgAdNXrroPmRotCTEr5f0UEi4FA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2020-01-30T07:43:51Z</dcterms:created>
  <dcterms:modified xsi:type="dcterms:W3CDTF">2020-01-30T07:43:56Z</dcterms:modified>
</cp:coreProperties>
</file>